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WYDATKI" sheetId="1" r:id="rId1"/>
    <sheet name="DOCHODY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1" i="1" l="1"/>
  <c r="G300" i="1" l="1"/>
  <c r="G299" i="1"/>
  <c r="G298" i="1"/>
  <c r="G297" i="1"/>
  <c r="G296" i="1"/>
  <c r="G295" i="1"/>
  <c r="G294" i="1"/>
  <c r="F150" i="2" l="1"/>
  <c r="F155" i="2"/>
  <c r="G544" i="1" l="1"/>
  <c r="F520" i="1"/>
  <c r="G504" i="1" l="1"/>
  <c r="F485" i="1"/>
  <c r="F464" i="1"/>
  <c r="F461" i="1"/>
  <c r="G451" i="1"/>
  <c r="G450" i="1"/>
  <c r="G445" i="1"/>
  <c r="F391" i="1"/>
  <c r="G365" i="1"/>
  <c r="G340" i="1" l="1"/>
  <c r="F333" i="1"/>
  <c r="F331" i="1"/>
  <c r="F313" i="1"/>
  <c r="G313" i="1" s="1"/>
  <c r="G266" i="1" l="1"/>
  <c r="F160" i="1"/>
  <c r="G164" i="1"/>
  <c r="G163" i="1"/>
  <c r="F153" i="1"/>
  <c r="F106" i="1"/>
  <c r="G109" i="1"/>
  <c r="F79" i="1"/>
  <c r="G83" i="1"/>
  <c r="F36" i="1"/>
  <c r="F30" i="1" l="1"/>
  <c r="E520" i="1" l="1"/>
  <c r="E490" i="1"/>
  <c r="E477" i="1"/>
  <c r="G480" i="1"/>
  <c r="E464" i="1"/>
  <c r="G470" i="1"/>
  <c r="G469" i="1"/>
  <c r="E443" i="1" l="1"/>
  <c r="E347" i="1"/>
  <c r="E333" i="1"/>
  <c r="G331" i="1"/>
  <c r="E303" i="1"/>
  <c r="E291" i="1"/>
  <c r="E193" i="1"/>
  <c r="G190" i="1" l="1"/>
  <c r="E160" i="1"/>
  <c r="E153" i="1"/>
  <c r="E134" i="1"/>
  <c r="F121" i="1"/>
  <c r="E121" i="1"/>
  <c r="E84" i="1"/>
  <c r="G105" i="1"/>
  <c r="E79" i="1"/>
  <c r="F185" i="2" l="1"/>
  <c r="E73" i="1" l="1"/>
  <c r="E36" i="1"/>
  <c r="E30" i="1"/>
  <c r="G30" i="1" s="1"/>
  <c r="E5" i="1"/>
  <c r="E17" i="2" l="1"/>
  <c r="E197" i="2"/>
  <c r="E18" i="2"/>
  <c r="F164" i="2" l="1"/>
  <c r="F116" i="2"/>
  <c r="F107" i="2"/>
  <c r="F54" i="2"/>
  <c r="F64" i="2"/>
  <c r="F44" i="2"/>
  <c r="G123" i="2" l="1"/>
  <c r="F123" i="2"/>
  <c r="E92" i="2"/>
  <c r="E102" i="2"/>
  <c r="E33" i="2" l="1"/>
  <c r="E26" i="2" s="1"/>
  <c r="F11" i="2" l="1"/>
  <c r="G187" i="2" l="1"/>
  <c r="G184" i="2"/>
  <c r="G169" i="2"/>
  <c r="G69" i="2"/>
  <c r="G39" i="2"/>
  <c r="G38" i="2"/>
  <c r="F338" i="1" l="1"/>
  <c r="F291" i="1" l="1"/>
  <c r="G74" i="1" l="1"/>
  <c r="G28" i="2" l="1"/>
  <c r="G29" i="2"/>
  <c r="G32" i="2"/>
  <c r="G37" i="2"/>
  <c r="G45" i="2"/>
  <c r="G47" i="2"/>
  <c r="G48" i="2"/>
  <c r="G49" i="2"/>
  <c r="G50" i="2"/>
  <c r="G51" i="2"/>
  <c r="G52" i="2"/>
  <c r="G53" i="2"/>
  <c r="G55" i="2"/>
  <c r="G56" i="2"/>
  <c r="G57" i="2"/>
  <c r="G58" i="2"/>
  <c r="G59" i="2"/>
  <c r="G60" i="2"/>
  <c r="G61" i="2"/>
  <c r="G62" i="2"/>
  <c r="G63" i="2"/>
  <c r="G65" i="2"/>
  <c r="G66" i="2"/>
  <c r="G67" i="2"/>
  <c r="G68" i="2"/>
  <c r="G71" i="2"/>
  <c r="G72" i="2"/>
  <c r="G74" i="2"/>
  <c r="G77" i="2"/>
  <c r="G79" i="2"/>
  <c r="G81" i="2"/>
  <c r="G82" i="2"/>
  <c r="G83" i="2"/>
  <c r="G85" i="2"/>
  <c r="G86" i="2"/>
  <c r="G88" i="2"/>
  <c r="G93" i="2"/>
  <c r="G94" i="2"/>
  <c r="G95" i="2"/>
  <c r="G96" i="2"/>
  <c r="G97" i="2"/>
  <c r="G98" i="2"/>
  <c r="G99" i="2"/>
  <c r="G100" i="2"/>
  <c r="G101" i="2"/>
  <c r="G103" i="2"/>
  <c r="G104" i="2"/>
  <c r="G105" i="2"/>
  <c r="G106" i="2"/>
  <c r="G108" i="2"/>
  <c r="G109" i="2"/>
  <c r="G110" i="2"/>
  <c r="G111" i="2"/>
  <c r="G112" i="2"/>
  <c r="G113" i="2"/>
  <c r="G114" i="2"/>
  <c r="G115" i="2"/>
  <c r="G117" i="2"/>
  <c r="G118" i="2"/>
  <c r="G119" i="2"/>
  <c r="G122" i="2"/>
  <c r="G127" i="2"/>
  <c r="G128" i="2"/>
  <c r="G130" i="2"/>
  <c r="G132" i="2"/>
  <c r="G134" i="2"/>
  <c r="G136" i="2"/>
  <c r="G137" i="2"/>
  <c r="G139" i="2"/>
  <c r="G140" i="2"/>
  <c r="G142" i="2"/>
  <c r="G148" i="2"/>
  <c r="G149" i="2"/>
  <c r="G152" i="2"/>
  <c r="G153" i="2"/>
  <c r="G154" i="2"/>
  <c r="G156" i="2"/>
  <c r="G157" i="2"/>
  <c r="G158" i="2"/>
  <c r="G160" i="2"/>
  <c r="G163" i="2"/>
  <c r="G168" i="2"/>
  <c r="G173" i="2"/>
  <c r="G175" i="2"/>
  <c r="G179" i="2"/>
  <c r="G182" i="2"/>
  <c r="G183" i="2"/>
  <c r="G189" i="2"/>
  <c r="G194" i="2"/>
  <c r="G6" i="2"/>
  <c r="G9" i="2"/>
  <c r="G10" i="2"/>
  <c r="G16" i="2"/>
  <c r="G25" i="2"/>
  <c r="G20" i="2"/>
  <c r="G21" i="2"/>
  <c r="G22" i="2"/>
  <c r="G23" i="2"/>
  <c r="G24" i="2"/>
  <c r="G19" i="2"/>
  <c r="F5" i="2"/>
  <c r="F8" i="2"/>
  <c r="F41" i="2"/>
  <c r="F40" i="2" s="1"/>
  <c r="F89" i="2"/>
  <c r="F131" i="2"/>
  <c r="F141" i="2"/>
  <c r="F147" i="2"/>
  <c r="F159" i="2"/>
  <c r="F161" i="2"/>
  <c r="F192" i="2"/>
  <c r="G178" i="2"/>
  <c r="E120" i="2"/>
  <c r="E91" i="2" s="1"/>
  <c r="G78" i="2"/>
  <c r="E44" i="2"/>
  <c r="E36" i="2"/>
  <c r="E8" i="2"/>
  <c r="E7" i="2" s="1"/>
  <c r="E5" i="2"/>
  <c r="G16" i="1"/>
  <c r="G17" i="1"/>
  <c r="G18" i="1"/>
  <c r="G22" i="1"/>
  <c r="G23" i="1"/>
  <c r="G26" i="1"/>
  <c r="G27" i="1"/>
  <c r="G28" i="1"/>
  <c r="G33" i="1"/>
  <c r="G34" i="1"/>
  <c r="G35" i="1"/>
  <c r="G40" i="1"/>
  <c r="G41" i="1"/>
  <c r="G42" i="1"/>
  <c r="G43" i="1"/>
  <c r="G46" i="1"/>
  <c r="G48" i="1"/>
  <c r="G49" i="1"/>
  <c r="G50" i="1"/>
  <c r="G51" i="1"/>
  <c r="G52" i="1"/>
  <c r="G54" i="1"/>
  <c r="G55" i="1"/>
  <c r="G56" i="1"/>
  <c r="G59" i="1"/>
  <c r="G60" i="1"/>
  <c r="G61" i="1"/>
  <c r="G62" i="1"/>
  <c r="G63" i="1"/>
  <c r="G64" i="1"/>
  <c r="G65" i="1"/>
  <c r="G67" i="1"/>
  <c r="G70" i="1"/>
  <c r="G71" i="1"/>
  <c r="G78" i="1"/>
  <c r="G80" i="1"/>
  <c r="G81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7" i="1"/>
  <c r="G111" i="1"/>
  <c r="G112" i="1"/>
  <c r="G113" i="1"/>
  <c r="G114" i="1"/>
  <c r="G115" i="1"/>
  <c r="G116" i="1"/>
  <c r="G119" i="1"/>
  <c r="G120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8" i="1"/>
  <c r="G161" i="1"/>
  <c r="G162" i="1"/>
  <c r="G166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1" i="1"/>
  <c r="G192" i="1"/>
  <c r="G194" i="1"/>
  <c r="G195" i="1"/>
  <c r="G196" i="1"/>
  <c r="G197" i="1"/>
  <c r="G198" i="1"/>
  <c r="G200" i="1"/>
  <c r="G201" i="1"/>
  <c r="G202" i="1"/>
  <c r="G203" i="1"/>
  <c r="G204" i="1"/>
  <c r="G205" i="1"/>
  <c r="G206" i="1"/>
  <c r="G207" i="1"/>
  <c r="G208" i="1"/>
  <c r="G209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2" i="1"/>
  <c r="G233" i="1"/>
  <c r="G234" i="1"/>
  <c r="G235" i="1"/>
  <c r="G236" i="1"/>
  <c r="G237" i="1"/>
  <c r="G239" i="1"/>
  <c r="G240" i="1"/>
  <c r="G241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7" i="1"/>
  <c r="G269" i="1"/>
  <c r="G270" i="1"/>
  <c r="G272" i="1"/>
  <c r="G273" i="1"/>
  <c r="G274" i="1"/>
  <c r="G275" i="1"/>
  <c r="G276" i="1"/>
  <c r="G277" i="1"/>
  <c r="G280" i="1"/>
  <c r="G281" i="1"/>
  <c r="G282" i="1"/>
  <c r="G283" i="1"/>
  <c r="G284" i="1"/>
  <c r="G285" i="1"/>
  <c r="G286" i="1"/>
  <c r="G287" i="1"/>
  <c r="G288" i="1"/>
  <c r="G289" i="1"/>
  <c r="G307" i="1"/>
  <c r="G308" i="1"/>
  <c r="G309" i="1"/>
  <c r="G310" i="1"/>
  <c r="G311" i="1"/>
  <c r="G316" i="1"/>
  <c r="G318" i="1"/>
  <c r="G319" i="1"/>
  <c r="G320" i="1"/>
  <c r="G321" i="1"/>
  <c r="G322" i="1"/>
  <c r="G323" i="1"/>
  <c r="G324" i="1"/>
  <c r="G326" i="1"/>
  <c r="G327" i="1"/>
  <c r="G330" i="1"/>
  <c r="G334" i="1"/>
  <c r="G335" i="1"/>
  <c r="G336" i="1"/>
  <c r="G337" i="1"/>
  <c r="G339" i="1"/>
  <c r="G342" i="1"/>
  <c r="G344" i="1"/>
  <c r="G346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7" i="1"/>
  <c r="G368" i="1"/>
  <c r="G369" i="1"/>
  <c r="G370" i="1"/>
  <c r="G372" i="1"/>
  <c r="G373" i="1"/>
  <c r="G375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2" i="1"/>
  <c r="G393" i="1"/>
  <c r="G394" i="1"/>
  <c r="G397" i="1"/>
  <c r="G398" i="1"/>
  <c r="G400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8" i="1"/>
  <c r="G419" i="1"/>
  <c r="G421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7" i="1"/>
  <c r="G438" i="1"/>
  <c r="G439" i="1"/>
  <c r="G440" i="1"/>
  <c r="G442" i="1"/>
  <c r="G444" i="1"/>
  <c r="G446" i="1"/>
  <c r="G447" i="1"/>
  <c r="G448" i="1"/>
  <c r="G449" i="1"/>
  <c r="G454" i="1"/>
  <c r="G455" i="1"/>
  <c r="G458" i="1"/>
  <c r="G460" i="1"/>
  <c r="G465" i="1"/>
  <c r="G466" i="1"/>
  <c r="G472" i="1"/>
  <c r="G473" i="1"/>
  <c r="G475" i="1"/>
  <c r="G476" i="1"/>
  <c r="G478" i="1"/>
  <c r="G479" i="1"/>
  <c r="G482" i="1"/>
  <c r="G483" i="1"/>
  <c r="G484" i="1"/>
  <c r="G486" i="1"/>
  <c r="G487" i="1"/>
  <c r="G488" i="1"/>
  <c r="G489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7" i="1"/>
  <c r="G508" i="1"/>
  <c r="G509" i="1"/>
  <c r="G510" i="1"/>
  <c r="G511" i="1"/>
  <c r="G512" i="1"/>
  <c r="G513" i="1"/>
  <c r="G515" i="1"/>
  <c r="G517" i="1"/>
  <c r="G519" i="1"/>
  <c r="G523" i="1"/>
  <c r="G525" i="1"/>
  <c r="G527" i="1"/>
  <c r="G530" i="1"/>
  <c r="G531" i="1"/>
  <c r="G533" i="1"/>
  <c r="G536" i="1"/>
  <c r="G537" i="1"/>
  <c r="G538" i="1"/>
  <c r="G539" i="1"/>
  <c r="G540" i="1"/>
  <c r="G541" i="1"/>
  <c r="G542" i="1"/>
  <c r="G543" i="1"/>
  <c r="G545" i="1"/>
  <c r="G546" i="1"/>
  <c r="G548" i="1"/>
  <c r="G549" i="1"/>
  <c r="G550" i="1"/>
  <c r="G551" i="1"/>
  <c r="G552" i="1"/>
  <c r="G553" i="1"/>
  <c r="G558" i="1"/>
  <c r="G559" i="1"/>
  <c r="G6" i="1"/>
  <c r="G10" i="1"/>
  <c r="G12" i="1"/>
  <c r="G13" i="1"/>
  <c r="G14" i="1"/>
  <c r="G15" i="1"/>
  <c r="F506" i="1"/>
  <c r="F110" i="1"/>
  <c r="E110" i="1"/>
  <c r="F5" i="1"/>
  <c r="F9" i="1"/>
  <c r="F11" i="1"/>
  <c r="F21" i="1"/>
  <c r="F20" i="1" s="1"/>
  <c r="F25" i="1"/>
  <c r="F24" i="1" s="1"/>
  <c r="F32" i="1"/>
  <c r="F29" i="1" s="1"/>
  <c r="F45" i="1"/>
  <c r="F47" i="1"/>
  <c r="F58" i="1"/>
  <c r="F66" i="1"/>
  <c r="F69" i="1"/>
  <c r="F68" i="1" s="1"/>
  <c r="F73" i="1"/>
  <c r="F77" i="1"/>
  <c r="F84" i="1"/>
  <c r="F118" i="1"/>
  <c r="F117" i="1" s="1"/>
  <c r="F136" i="1"/>
  <c r="F157" i="1"/>
  <c r="F156" i="1" s="1"/>
  <c r="F165" i="1"/>
  <c r="F168" i="1"/>
  <c r="F193" i="1"/>
  <c r="F210" i="1"/>
  <c r="F231" i="1"/>
  <c r="F253" i="1"/>
  <c r="F268" i="1"/>
  <c r="F271" i="1"/>
  <c r="F279" i="1"/>
  <c r="F306" i="1"/>
  <c r="F315" i="1"/>
  <c r="F317" i="1"/>
  <c r="F325" i="1"/>
  <c r="F329" i="1"/>
  <c r="F341" i="1"/>
  <c r="F343" i="1"/>
  <c r="F345" i="1"/>
  <c r="F347" i="1"/>
  <c r="F366" i="1"/>
  <c r="F371" i="1"/>
  <c r="F374" i="1"/>
  <c r="F377" i="1"/>
  <c r="F376" i="1" s="1"/>
  <c r="F396" i="1"/>
  <c r="F399" i="1"/>
  <c r="F402" i="1"/>
  <c r="F422" i="1"/>
  <c r="F441" i="1"/>
  <c r="F443" i="1"/>
  <c r="F457" i="1"/>
  <c r="F459" i="1"/>
  <c r="F471" i="1"/>
  <c r="F474" i="1"/>
  <c r="F477" i="1"/>
  <c r="F481" i="1"/>
  <c r="F490" i="1"/>
  <c r="F514" i="1"/>
  <c r="F518" i="1"/>
  <c r="F535" i="1"/>
  <c r="F547" i="1"/>
  <c r="F557" i="1"/>
  <c r="E506" i="1"/>
  <c r="E518" i="1"/>
  <c r="E106" i="1"/>
  <c r="E402" i="1"/>
  <c r="E557" i="1"/>
  <c r="E547" i="1"/>
  <c r="E535" i="1"/>
  <c r="E516" i="1"/>
  <c r="E514" i="1"/>
  <c r="E485" i="1"/>
  <c r="E481" i="1"/>
  <c r="E474" i="1"/>
  <c r="E471" i="1"/>
  <c r="E459" i="1"/>
  <c r="E457" i="1"/>
  <c r="E441" i="1"/>
  <c r="E422" i="1"/>
  <c r="E399" i="1"/>
  <c r="E396" i="1"/>
  <c r="E391" i="1"/>
  <c r="E377" i="1"/>
  <c r="E376" i="1" s="1"/>
  <c r="E374" i="1"/>
  <c r="E371" i="1"/>
  <c r="E366" i="1"/>
  <c r="E345" i="1"/>
  <c r="E343" i="1"/>
  <c r="E341" i="1"/>
  <c r="E338" i="1"/>
  <c r="E329" i="1"/>
  <c r="E325" i="1"/>
  <c r="E317" i="1"/>
  <c r="E315" i="1"/>
  <c r="E306" i="1"/>
  <c r="E279" i="1"/>
  <c r="E271" i="1"/>
  <c r="E268" i="1"/>
  <c r="E253" i="1"/>
  <c r="E231" i="1"/>
  <c r="E210" i="1"/>
  <c r="E168" i="1"/>
  <c r="E165" i="1"/>
  <c r="E157" i="1"/>
  <c r="E156" i="1" s="1"/>
  <c r="E136" i="1"/>
  <c r="E133" i="1" s="1"/>
  <c r="E118" i="1"/>
  <c r="E117" i="1" s="1"/>
  <c r="E77" i="1"/>
  <c r="E69" i="1"/>
  <c r="E68" i="1" s="1"/>
  <c r="E66" i="1"/>
  <c r="E58" i="1"/>
  <c r="E47" i="1"/>
  <c r="E45" i="1"/>
  <c r="E32" i="1"/>
  <c r="E29" i="1" s="1"/>
  <c r="E25" i="1"/>
  <c r="E24" i="1" s="1"/>
  <c r="E21" i="1"/>
  <c r="E20" i="1" s="1"/>
  <c r="E9" i="1"/>
  <c r="E11" i="1"/>
  <c r="F328" i="1" l="1"/>
  <c r="F401" i="1"/>
  <c r="E328" i="1"/>
  <c r="E167" i="1"/>
  <c r="F159" i="1"/>
  <c r="E4" i="1"/>
  <c r="G4" i="2"/>
  <c r="G192" i="2"/>
  <c r="G159" i="2"/>
  <c r="G172" i="2"/>
  <c r="G161" i="2"/>
  <c r="G155" i="2"/>
  <c r="G147" i="2"/>
  <c r="G141" i="2"/>
  <c r="G135" i="2"/>
  <c r="G131" i="2"/>
  <c r="G116" i="2"/>
  <c r="G102" i="2"/>
  <c r="G89" i="2"/>
  <c r="G80" i="2"/>
  <c r="G5" i="2"/>
  <c r="G40" i="2"/>
  <c r="G73" i="2"/>
  <c r="G64" i="2"/>
  <c r="G30" i="2"/>
  <c r="G17" i="2"/>
  <c r="F146" i="2"/>
  <c r="G35" i="2"/>
  <c r="G41" i="2"/>
  <c r="G181" i="2"/>
  <c r="G174" i="2"/>
  <c r="G151" i="2"/>
  <c r="G138" i="2"/>
  <c r="G133" i="2"/>
  <c r="G129" i="2"/>
  <c r="G120" i="2"/>
  <c r="G107" i="2"/>
  <c r="G92" i="2"/>
  <c r="G87" i="2"/>
  <c r="G76" i="2"/>
  <c r="G70" i="2"/>
  <c r="G54" i="2"/>
  <c r="G44" i="2"/>
  <c r="G36" i="2"/>
  <c r="G27" i="2"/>
  <c r="G15" i="2"/>
  <c r="G8" i="2"/>
  <c r="F167" i="1"/>
  <c r="E159" i="1"/>
  <c r="E534" i="1"/>
  <c r="G110" i="1"/>
  <c r="E44" i="1"/>
  <c r="G518" i="1"/>
  <c r="E390" i="1"/>
  <c r="E463" i="1"/>
  <c r="E505" i="1"/>
  <c r="G535" i="1"/>
  <c r="G514" i="1"/>
  <c r="G477" i="1"/>
  <c r="G459" i="1"/>
  <c r="G422" i="1"/>
  <c r="G391" i="1"/>
  <c r="G371" i="1"/>
  <c r="G343" i="1"/>
  <c r="G329" i="1"/>
  <c r="G306" i="1"/>
  <c r="G253" i="1"/>
  <c r="G168" i="1"/>
  <c r="G153" i="1"/>
  <c r="G84" i="1"/>
  <c r="G45" i="1"/>
  <c r="G520" i="1"/>
  <c r="G490" i="1"/>
  <c r="G474" i="1"/>
  <c r="G457" i="1"/>
  <c r="G402" i="1"/>
  <c r="G366" i="1"/>
  <c r="G341" i="1"/>
  <c r="G325" i="1"/>
  <c r="G279" i="1"/>
  <c r="G231" i="1"/>
  <c r="G165" i="1"/>
  <c r="G136" i="1"/>
  <c r="G79" i="1"/>
  <c r="G36" i="1"/>
  <c r="G557" i="1"/>
  <c r="G485" i="1"/>
  <c r="G471" i="1"/>
  <c r="G443" i="1"/>
  <c r="G399" i="1"/>
  <c r="G347" i="1"/>
  <c r="G338" i="1"/>
  <c r="G317" i="1"/>
  <c r="G271" i="1"/>
  <c r="G210" i="1"/>
  <c r="G160" i="1"/>
  <c r="G77" i="1"/>
  <c r="G58" i="1"/>
  <c r="G506" i="1"/>
  <c r="E57" i="1"/>
  <c r="E401" i="1"/>
  <c r="G516" i="1"/>
  <c r="G481" i="1"/>
  <c r="G464" i="1"/>
  <c r="G441" i="1"/>
  <c r="G396" i="1"/>
  <c r="G374" i="1"/>
  <c r="G345" i="1"/>
  <c r="G333" i="1"/>
  <c r="G315" i="1"/>
  <c r="G268" i="1"/>
  <c r="G193" i="1"/>
  <c r="G106" i="1"/>
  <c r="G73" i="1"/>
  <c r="G47" i="1"/>
  <c r="G376" i="1"/>
  <c r="G117" i="1"/>
  <c r="G156" i="1"/>
  <c r="G68" i="1"/>
  <c r="G20" i="1"/>
  <c r="F505" i="1"/>
  <c r="G377" i="1"/>
  <c r="F57" i="1"/>
  <c r="G11" i="1"/>
  <c r="G66" i="1"/>
  <c r="G32" i="1"/>
  <c r="G9" i="1"/>
  <c r="G157" i="1"/>
  <c r="G69" i="1"/>
  <c r="E72" i="1"/>
  <c r="G547" i="1"/>
  <c r="G24" i="1"/>
  <c r="G5" i="1"/>
  <c r="G118" i="1"/>
  <c r="G25" i="1"/>
  <c r="G21" i="1"/>
  <c r="G188" i="2"/>
  <c r="G180" i="2"/>
  <c r="G167" i="2"/>
  <c r="G126" i="2"/>
  <c r="G75" i="2"/>
  <c r="G46" i="2"/>
  <c r="G18" i="2"/>
  <c r="F7" i="2"/>
  <c r="G7" i="2" s="1"/>
  <c r="F463" i="1"/>
  <c r="F390" i="1"/>
  <c r="F312" i="1"/>
  <c r="G312" i="1" s="1"/>
  <c r="F133" i="1"/>
  <c r="F72" i="1"/>
  <c r="F44" i="1"/>
  <c r="F4" i="1"/>
  <c r="F534" i="1"/>
  <c r="G505" i="1" l="1"/>
  <c r="G463" i="1"/>
  <c r="G534" i="1"/>
  <c r="G328" i="1"/>
  <c r="G159" i="1"/>
  <c r="G57" i="1"/>
  <c r="G44" i="1"/>
  <c r="G401" i="1"/>
  <c r="G4" i="1"/>
  <c r="G146" i="2"/>
  <c r="F197" i="2"/>
  <c r="G150" i="2"/>
  <c r="G166" i="2"/>
  <c r="G26" i="2"/>
  <c r="G43" i="2"/>
  <c r="G125" i="2"/>
  <c r="G14" i="2"/>
  <c r="G91" i="2"/>
  <c r="G29" i="1"/>
  <c r="G167" i="1"/>
  <c r="G72" i="1"/>
  <c r="E560" i="1"/>
  <c r="G390" i="1"/>
  <c r="G133" i="1"/>
  <c r="F560" i="1"/>
  <c r="G197" i="2" l="1"/>
  <c r="G560" i="1"/>
</calcChain>
</file>

<file path=xl/sharedStrings.xml><?xml version="1.0" encoding="utf-8"?>
<sst xmlns="http://schemas.openxmlformats.org/spreadsheetml/2006/main" count="1512" uniqueCount="483">
  <si>
    <t>010</t>
  </si>
  <si>
    <t>Rolnictwo i łowiectwo</t>
  </si>
  <si>
    <t>01010</t>
  </si>
  <si>
    <t>Infrastruktura wodociągowa i sanitacyjna wsi</t>
  </si>
  <si>
    <t>6050</t>
  </si>
  <si>
    <t>Wydatki inwestycyjne jednostek budżetowych</t>
  </si>
  <si>
    <t>01030</t>
  </si>
  <si>
    <t>Izby rolnicze</t>
  </si>
  <si>
    <t>2850</t>
  </si>
  <si>
    <t>Wpłaty gmin na rzecz izb rolniczych w wysokości 2% uzyskanych wpływów z podatku rolnego</t>
  </si>
  <si>
    <t>01095</t>
  </si>
  <si>
    <t>Pozostała działalność</t>
  </si>
  <si>
    <t>4010</t>
  </si>
  <si>
    <t>Wynagrodzenia osobowe pracowników</t>
  </si>
  <si>
    <t>4110</t>
  </si>
  <si>
    <t>Składki na ubezpieczenia społeczne</t>
  </si>
  <si>
    <t>4120</t>
  </si>
  <si>
    <t>Składki na Fundusz Pracy</t>
  </si>
  <si>
    <t>4210</t>
  </si>
  <si>
    <t>Zakup materiałów i wyposażenia</t>
  </si>
  <si>
    <t>4270</t>
  </si>
  <si>
    <t>Zakup usług remontowych</t>
  </si>
  <si>
    <t>4300</t>
  </si>
  <si>
    <t>Zakup usług pozostałych</t>
  </si>
  <si>
    <t>4430</t>
  </si>
  <si>
    <t>Różne opłaty i składki</t>
  </si>
  <si>
    <t>4700</t>
  </si>
  <si>
    <t xml:space="preserve">Szkolenia pracowników niebędących członkami korpusu służby cywilnej </t>
  </si>
  <si>
    <t>020</t>
  </si>
  <si>
    <t>Leśnictwo</t>
  </si>
  <si>
    <t>02001</t>
  </si>
  <si>
    <t>Gospodarka leśna</t>
  </si>
  <si>
    <t>400</t>
  </si>
  <si>
    <t>Wytwarzanie i zaopatrywanie w energię elektryczną, gaz i wodę</t>
  </si>
  <si>
    <t>40002</t>
  </si>
  <si>
    <t>Dostarczanie wody</t>
  </si>
  <si>
    <t>600</t>
  </si>
  <si>
    <t>Transport i łączność</t>
  </si>
  <si>
    <t>60014</t>
  </si>
  <si>
    <t>Drogi publiczne powiatowe</t>
  </si>
  <si>
    <t>2710</t>
  </si>
  <si>
    <t>Dotacja celowa na pomoc finansową udzielaną między jednostkami samorządu terytorialnego na dofinansowanie własnych zadań bieżących</t>
  </si>
  <si>
    <t>4520</t>
  </si>
  <si>
    <t>Opłaty na rzecz budżetów jednostek samorządu terytorialnego</t>
  </si>
  <si>
    <t>60016</t>
  </si>
  <si>
    <t>Drogi publiczne gminne</t>
  </si>
  <si>
    <t>4170</t>
  </si>
  <si>
    <t>Wynagrodzenia bezosobowe</t>
  </si>
  <si>
    <t>630</t>
  </si>
  <si>
    <t>Turystyka</t>
  </si>
  <si>
    <t>63003</t>
  </si>
  <si>
    <t>Zadania w zakresie upowszechniania turystyki</t>
  </si>
  <si>
    <t>63095</t>
  </si>
  <si>
    <t>4260</t>
  </si>
  <si>
    <t>Zakup energii</t>
  </si>
  <si>
    <t>4400</t>
  </si>
  <si>
    <t>Opłaty za administrowanie i czynsze za budynki, lokale i pomieszczenia garażowe</t>
  </si>
  <si>
    <t>700</t>
  </si>
  <si>
    <t>Gospodarka mieszkaniowa</t>
  </si>
  <si>
    <t>70005</t>
  </si>
  <si>
    <t>Gospodarka gruntami i nieruchomościami</t>
  </si>
  <si>
    <t>4390</t>
  </si>
  <si>
    <t>Zakup usług obejmujących wykonanie ekspertyz, analiz i opinii</t>
  </si>
  <si>
    <t>4510</t>
  </si>
  <si>
    <t>Opłaty na rzecz budżetu państwa</t>
  </si>
  <si>
    <t>70095</t>
  </si>
  <si>
    <t>710</t>
  </si>
  <si>
    <t>Działalność usługowa</t>
  </si>
  <si>
    <t>71004</t>
  </si>
  <si>
    <t>Plany zagospodarowania przestrzennego</t>
  </si>
  <si>
    <t>750</t>
  </si>
  <si>
    <t>Administracja publiczna</t>
  </si>
  <si>
    <t>75011</t>
  </si>
  <si>
    <t>Urzędy wojewódzkie</t>
  </si>
  <si>
    <t>3020</t>
  </si>
  <si>
    <t>Wydatki osobowe niezaliczone do wynagrodzeń</t>
  </si>
  <si>
    <t>75014</t>
  </si>
  <si>
    <t>Egzekucja administracyjna należności pieniężnych</t>
  </si>
  <si>
    <t>75022</t>
  </si>
  <si>
    <t>Rady gmin (miast i miast na prawach powiatu)</t>
  </si>
  <si>
    <t>3030</t>
  </si>
  <si>
    <t xml:space="preserve">Różne wydatki na rzecz osób fizycznych </t>
  </si>
  <si>
    <t>75023</t>
  </si>
  <si>
    <t>Urzędy gmin (miast i miast na prawach powiatu)</t>
  </si>
  <si>
    <t>4040</t>
  </si>
  <si>
    <t>Dodatkowe wynagrodzenie roczne</t>
  </si>
  <si>
    <t>4140</t>
  </si>
  <si>
    <t>Wpłaty na Państwowy Fundusz Rehabilitacji Osób Niepełnosprawnych</t>
  </si>
  <si>
    <t>4280</t>
  </si>
  <si>
    <t>Zakup usług zdrowotnych</t>
  </si>
  <si>
    <t>4360</t>
  </si>
  <si>
    <t>Opłaty z tytułu zakupu usług telekomunikacyjnych</t>
  </si>
  <si>
    <t>4410</t>
  </si>
  <si>
    <t>Podróże służbowe krajowe</t>
  </si>
  <si>
    <t>4440</t>
  </si>
  <si>
    <t>Odpisy na zakładowy fundusz świadczeń socjalnych</t>
  </si>
  <si>
    <t>4480</t>
  </si>
  <si>
    <t>Podatek od nieruchomości</t>
  </si>
  <si>
    <t>4500</t>
  </si>
  <si>
    <t>Pozostałe podatki na rzecz budżetów jednostek samorządu terytorialnego</t>
  </si>
  <si>
    <t>75075</t>
  </si>
  <si>
    <t>Promocja jednostek samorządu terytorialnego</t>
  </si>
  <si>
    <t>75095</t>
  </si>
  <si>
    <t>4100</t>
  </si>
  <si>
    <t>Wynagrodzenia agencyjno-prowizyjne</t>
  </si>
  <si>
    <t>4610</t>
  </si>
  <si>
    <t>Koszty postępowania sądowego i prokuratorskiego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</si>
  <si>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</si>
  <si>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</si>
  <si>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</si>
  <si>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</si>
  <si>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754</t>
  </si>
  <si>
    <t>Bezpieczeństwo publiczne i ochrona przeciwpożarowa</t>
  </si>
  <si>
    <t>75412</t>
  </si>
  <si>
    <t>Ochotnicze straże pożarne</t>
  </si>
  <si>
    <t>2820</t>
  </si>
  <si>
    <t>Dotacja celowa z budżetu na finansowanie lub dofinansowanie zadań zleconych do realizacji stowarzyszeniom</t>
  </si>
  <si>
    <t>4220</t>
  </si>
  <si>
    <t>Zakup środków żywności</t>
  </si>
  <si>
    <t>6060</t>
  </si>
  <si>
    <t>Wydatki na zakupy inwestycyjne jednostek budżetowych</t>
  </si>
  <si>
    <t>75421</t>
  </si>
  <si>
    <t>Zarządzanie kryzysowe</t>
  </si>
  <si>
    <t>4810</t>
  </si>
  <si>
    <t>Rezerwy</t>
  </si>
  <si>
    <t>757</t>
  </si>
  <si>
    <t>Obsługa długu publicznego</t>
  </si>
  <si>
    <t>75702</t>
  </si>
  <si>
    <t>Obsługa papierów wartościowych, kredytów i pożyczek jednostek samorządu terytorialnego</t>
  </si>
  <si>
    <t>8110</t>
  </si>
  <si>
    <t>Odsetki od samorządowych papierów wartościowych lub zaciągniętych przez jednostkę samorządu terytorialnego kredytów i pożyczek</t>
  </si>
  <si>
    <t>758</t>
  </si>
  <si>
    <t>Różne rozliczenia</t>
  </si>
  <si>
    <t>75814</t>
  </si>
  <si>
    <t>Różne rozliczenia finansowe</t>
  </si>
  <si>
    <t>4530</t>
  </si>
  <si>
    <t>Podatek od towarów i usług (VAT).</t>
  </si>
  <si>
    <t>75818</t>
  </si>
  <si>
    <t>Rezerwy ogólne i celowe</t>
  </si>
  <si>
    <t>801</t>
  </si>
  <si>
    <t>Oświata i wychowanie</t>
  </si>
  <si>
    <t>80101</t>
  </si>
  <si>
    <t>Szkoły podstawowe</t>
  </si>
  <si>
    <t>3240</t>
  </si>
  <si>
    <t>Stypendia dla uczniów</t>
  </si>
  <si>
    <t>4190</t>
  </si>
  <si>
    <t>Nagrody konkursowe</t>
  </si>
  <si>
    <t>4240</t>
  </si>
  <si>
    <t>Zakup środków dydaktycznych i książek</t>
  </si>
  <si>
    <t>80103</t>
  </si>
  <si>
    <t>Oddziały przedszkolne w szkołach podstawowych</t>
  </si>
  <si>
    <t>80104</t>
  </si>
  <si>
    <t xml:space="preserve">Przedszkola </t>
  </si>
  <si>
    <t>2310</t>
  </si>
  <si>
    <t>Dotacje celowe przekazane gminie na zadania bieżące realizowane na podstawie porozumień (umów) między jednostkami samorządu terytorialnego</t>
  </si>
  <si>
    <t>80110</t>
  </si>
  <si>
    <t>Gimnazja</t>
  </si>
  <si>
    <t>80113</t>
  </si>
  <si>
    <t>Dowożenie uczniów do szkół</t>
  </si>
  <si>
    <t>4780</t>
  </si>
  <si>
    <t>Składki na Fundusz Emerytur Pomostowych</t>
  </si>
  <si>
    <t>80146</t>
  </si>
  <si>
    <t>Dokształcanie i doskonalenie nauczycieli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</si>
  <si>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</si>
  <si>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</si>
  <si>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</si>
  <si>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</si>
  <si>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80195</t>
  </si>
  <si>
    <t>851</t>
  </si>
  <si>
    <t>Ochrona zdrowia</t>
  </si>
  <si>
    <t>85153</t>
  </si>
  <si>
    <t>Zwalczanie narkomanii</t>
  </si>
  <si>
    <t>85154</t>
  </si>
  <si>
    <t>Przeciwdziałanie alkoholizmowi</t>
  </si>
  <si>
    <t>85195</t>
  </si>
  <si>
    <t>852</t>
  </si>
  <si>
    <t>Pomoc społeczna</t>
  </si>
  <si>
    <t>85202</t>
  </si>
  <si>
    <t>Domy pomocy społecznej</t>
  </si>
  <si>
    <t>4330</t>
  </si>
  <si>
    <t>Zakup usług przez jednostki samorządu terytorialnego od innych jednostek samorządu terytorialnego</t>
  </si>
  <si>
    <t>85205</t>
  </si>
  <si>
    <t>Zadania w zakresie przeciwdziałania przemocy w rodzinie</t>
  </si>
  <si>
    <t>85213</t>
  </si>
  <si>
    <t>Składki na ubezpieczenie zdrowotne opłacane za osoby pobierające niektóre świadczenia z pomocy społecznej, niektóre świadczenia rodzinne oraz za osoby uczestniczące w zajęciach w centrum integracji społecznej.</t>
  </si>
  <si>
    <t>4130</t>
  </si>
  <si>
    <t>Składki na ubezpieczenie zdrowotne</t>
  </si>
  <si>
    <t>4290</t>
  </si>
  <si>
    <t>Zakup świadczeń zdrowotnych dla osób nieobjętych obowiązkiem ubezpieczenia zdrowotnego</t>
  </si>
  <si>
    <t>85214</t>
  </si>
  <si>
    <t>Zasiłki okresowe, celowe i pomoc w naturze oraz składki na ubezpieczenia emerytalne i rentowe</t>
  </si>
  <si>
    <t>3110</t>
  </si>
  <si>
    <t>Świadczenia społeczne</t>
  </si>
  <si>
    <t>85215</t>
  </si>
  <si>
    <t>Dodatki mieszkaniowe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</si>
  <si>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</si>
  <si>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</si>
  <si>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</si>
  <si>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</si>
  <si>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</si>
  <si>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</si>
  <si>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85230</t>
  </si>
  <si>
    <t>Pomoc w zakresie dożywiania</t>
  </si>
  <si>
    <t>85232</t>
  </si>
  <si>
    <t>Centra integracji społecznej</t>
  </si>
  <si>
    <t>2580</t>
  </si>
  <si>
    <t>Dotacja podmiotowa z budżetu dla jednostek niezaliczanych do sektora finansów publicznych</t>
  </si>
  <si>
    <t>853</t>
  </si>
  <si>
    <t>Pozostałe zadania w zakresie polityki społecznej</t>
  </si>
  <si>
    <t>85311</t>
  </si>
  <si>
    <t>Rehabilitacja zawodowa i społeczna osób niepełnosprawnych</t>
  </si>
  <si>
    <t>854</t>
  </si>
  <si>
    <t>Edukacyjna opieka wychowawcza</t>
  </si>
  <si>
    <t>85412</t>
  </si>
  <si>
    <t>Kolonie i obozy oraz inne formy wypoczynku dzieci i młodzieży szkolnej, a także szkolenia młodzieży</t>
  </si>
  <si>
    <t>85415</t>
  </si>
  <si>
    <t>Pomoc materialna dla uczniów o charakterze socjalnym</t>
  </si>
  <si>
    <t>2910</t>
  </si>
  <si>
    <t>3260</t>
  </si>
  <si>
    <t>Inne formy pomocy dla uczniów</t>
  </si>
  <si>
    <t>85495</t>
  </si>
  <si>
    <t>855</t>
  </si>
  <si>
    <t>Rodzina</t>
  </si>
  <si>
    <t>85501</t>
  </si>
  <si>
    <t>Świadczenie wychowawcze</t>
  </si>
  <si>
    <t>85502</t>
  </si>
  <si>
    <t xml:space="preserve">Świadczenia rodzinne, świadczenie z funduszu alimentacyjnego oraz składki na ubezpieczenia emerytalne i rentowe z ubezpieczenia społecznego
</t>
  </si>
  <si>
    <t>85503</t>
  </si>
  <si>
    <t>Karta Dużej Rodziny</t>
  </si>
  <si>
    <t>85504</t>
  </si>
  <si>
    <t>Wspieranie rodziny</t>
  </si>
  <si>
    <t>85508</t>
  </si>
  <si>
    <t>Rodziny zastępcze</t>
  </si>
  <si>
    <t>85510</t>
  </si>
  <si>
    <t>Działalność placówek opiekuńczo-wychowawczych</t>
  </si>
  <si>
    <t>900</t>
  </si>
  <si>
    <t>Gospodarka komunalna i ochrona środowiska</t>
  </si>
  <si>
    <t>90001</t>
  </si>
  <si>
    <t>Gospodarka ściekowa i ochrona wód</t>
  </si>
  <si>
    <t>90002</t>
  </si>
  <si>
    <t>Gospodarka odpadami</t>
  </si>
  <si>
    <t>90003</t>
  </si>
  <si>
    <t>Oczyszczanie miast i wsi</t>
  </si>
  <si>
    <t>90004</t>
  </si>
  <si>
    <t>Utrzymanie zieleni w miastach i gminach</t>
  </si>
  <si>
    <t>90013</t>
  </si>
  <si>
    <t>Schroniska dla zwierząt</t>
  </si>
  <si>
    <t>90015</t>
  </si>
  <si>
    <t>Oświetlenie ulic, placów i dróg</t>
  </si>
  <si>
    <t>90095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</si>
  <si>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</si>
  <si>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</si>
  <si>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</si>
  <si>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</si>
  <si>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</si>
  <si>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</si>
  <si>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</si>
  <si>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</si>
  <si>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92118</t>
  </si>
  <si>
    <t>Muzea</t>
  </si>
  <si>
    <t>92120</t>
  </si>
  <si>
    <t>Ochrona zabytków i opieka nad zabytkami</t>
  </si>
  <si>
    <t>2720</t>
  </si>
  <si>
    <t>Dotacje celowe z budżetu na finansowanie lub dofinansowanie prac remontowych i konserwatorskich obiektów zabytkowych przekazane jednostkom niezaliczanym do sektora finansów publicznych</t>
  </si>
  <si>
    <t>92195</t>
  </si>
  <si>
    <t>926</t>
  </si>
  <si>
    <t>Kultura fizyczna</t>
  </si>
  <si>
    <t>92601</t>
  </si>
  <si>
    <t>Obiekty sportowe</t>
  </si>
  <si>
    <t>92605</t>
  </si>
  <si>
    <t>Zadania w zakresie kultury fizycznej</t>
  </si>
  <si>
    <t>92695</t>
  </si>
  <si>
    <t>Razem:</t>
  </si>
  <si>
    <t>2018</t>
  </si>
  <si>
    <t>DZIAŁ</t>
  </si>
  <si>
    <t>ROZDZ</t>
  </si>
  <si>
    <t>PARAGRAF</t>
  </si>
  <si>
    <t>SKRÓCONA TREŚĆ</t>
  </si>
  <si>
    <t>2017/2018%</t>
  </si>
  <si>
    <t>0970</t>
  </si>
  <si>
    <t>Wpływy z różnych dochodów</t>
  </si>
  <si>
    <t>2010</t>
  </si>
  <si>
    <t>Dotacje celowe otrzymane z budżetu państwa na realizację zadań bieżących z zakresu administracji rządowej oraz innych zadań zleconych gminie (związkom gmin, związkom powiatowo-gminnym) ustawami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</si>
  <si>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</si>
  <si>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</si>
  <si>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0870</t>
  </si>
  <si>
    <t>Wpływy ze sprzedaży składników majątkowych</t>
  </si>
  <si>
    <t>0830</t>
  </si>
  <si>
    <t>Wpływy z usług</t>
  </si>
  <si>
    <t>0920</t>
  </si>
  <si>
    <t>Wpływy z pozostałych odsetek</t>
  </si>
  <si>
    <t>0550</t>
  </si>
  <si>
    <t>Wpływy z opłat z tytułu użytkowania wieczystego nieruchomości</t>
  </si>
  <si>
    <t>0760</t>
  </si>
  <si>
    <t>Wpływy z tytułu przekształcenia prawa użytkowania wieczystego przysługującego osobom fizycznym w prawo własności</t>
  </si>
  <si>
    <t>0770</t>
  </si>
  <si>
    <t>Wpłaty z tytułu odpłatnego nabycia prawa własności oraz prawa użytkowania wieczystego nieruchomości</t>
  </si>
  <si>
    <t>2360</t>
  </si>
  <si>
    <t>Dochody jednostek samorządu terytorialnego związane z realizacją zadań z zakresu administracji rządowej oraz innych zadań zleconych ustawami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</si>
  <si>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</si>
  <si>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</si>
  <si>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</si>
  <si>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</si>
  <si>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0350</t>
  </si>
  <si>
    <t>Wpływy z podatku od działalności gospodarczej osób fizycznych, opłacanego w formie karty podatkowej</t>
  </si>
  <si>
    <t>75615</t>
  </si>
  <si>
    <t>Wpływy z podatku rolnego, podatku leśnego, podatku od czynności cywilnoprawnych, podatków i opłat lokalnych od osób prawnych i innych jednostek organizacyjnych</t>
  </si>
  <si>
    <t>0310</t>
  </si>
  <si>
    <t>Wpływy z podatku od nieruchomości</t>
  </si>
  <si>
    <t>0320</t>
  </si>
  <si>
    <t>Wpływy z podatku rolnego</t>
  </si>
  <si>
    <t>0330</t>
  </si>
  <si>
    <t>Wpływy z podatku leśnego</t>
  </si>
  <si>
    <t>0340</t>
  </si>
  <si>
    <t>Wpływy z podatku od środków transportowych</t>
  </si>
  <si>
    <t>0500</t>
  </si>
  <si>
    <t>Wpływy z podatku od czynności cywilnoprawnych</t>
  </si>
  <si>
    <t>0640</t>
  </si>
  <si>
    <t>Wpływy z tytułu kosztów egzekucyjnych, opłaty komorniczej i kosztów upomnień</t>
  </si>
  <si>
    <t>0690</t>
  </si>
  <si>
    <t>Wpływy z różnych opłat</t>
  </si>
  <si>
    <t>0910</t>
  </si>
  <si>
    <t>Wpływy z odsetek od nieterminowych wpłat z tytułu podatków i opłat</t>
  </si>
  <si>
    <t>75616</t>
  </si>
  <si>
    <t>Wpływy z podatku rolnego, podatku leśnego, podatku od spadków i darowizn, podatku od czynności cywilno-prawnych oraz podatków i opłat lokalnych od osób fizycznych</t>
  </si>
  <si>
    <t>0360</t>
  </si>
  <si>
    <t>Wpływy z podatku od spadków i darowizn</t>
  </si>
  <si>
    <t>0430</t>
  </si>
  <si>
    <t>Wpływy z opłaty targowej</t>
  </si>
  <si>
    <t>75618</t>
  </si>
  <si>
    <t>Wpływy z innych opłat stanowiących dochody jednostek samorządu terytorialnego na podstawie ustaw</t>
  </si>
  <si>
    <t>0410</t>
  </si>
  <si>
    <t>Wpływy z opłaty skarbowej</t>
  </si>
  <si>
    <t>0460</t>
  </si>
  <si>
    <t>Wpływy z opłaty eksploatacyjnej</t>
  </si>
  <si>
    <t>0480</t>
  </si>
  <si>
    <t>Wpływy z opłat za zezwolenia na sprzedaż napojów alkoholowych</t>
  </si>
  <si>
    <t>0490</t>
  </si>
  <si>
    <t>Wpływy z innych lokalnych opłat pobieranych przez jednostki samorządu terytorialnego na podstawie odrębnych ustaw</t>
  </si>
  <si>
    <t>75621</t>
  </si>
  <si>
    <t>Udziały gmin w podatkach stanowiących dochód budżetu państwa</t>
  </si>
  <si>
    <t>0010</t>
  </si>
  <si>
    <t>0020</t>
  </si>
  <si>
    <t>Wpływy z podatku dochodowego od osób prawnych</t>
  </si>
  <si>
    <t>75624</t>
  </si>
  <si>
    <t>Dywidendy</t>
  </si>
  <si>
    <t>0740</t>
  </si>
  <si>
    <t>Wpływy z dywidend</t>
  </si>
  <si>
    <t>75801</t>
  </si>
  <si>
    <t>Część oświatowa subwencji ogólnej dla jednostek samorządu terytorialnego</t>
  </si>
  <si>
    <t>2920</t>
  </si>
  <si>
    <t>Subwencje ogólne z budżetu państwa</t>
  </si>
  <si>
    <t>75807</t>
  </si>
  <si>
    <t>Część wyrównawcza subwencji ogólnej dla gmin</t>
  </si>
  <si>
    <t>0940</t>
  </si>
  <si>
    <t>Wpływy z rozliczeń/zwrotów z lat ubiegłych</t>
  </si>
  <si>
    <t>2030</t>
  </si>
  <si>
    <t>Dotacje celowe otrzymane z budżetu państwa na realizację własnych zadań bieżących gmin (związków gmin, związków powiatowo-gminnych)</t>
  </si>
  <si>
    <t>6330</t>
  </si>
  <si>
    <t>Dotacje celowe otrzymane z budżetu państwa na realizację inwestycji i zakupów inwestycyjnych własnych gmin (związków gmin, związków powiatowo-gminnych)</t>
  </si>
  <si>
    <t>75831</t>
  </si>
  <si>
    <t>Część równoważąca subwencji ogólnej dla gmin</t>
  </si>
  <si>
    <t>Regionalne Programy Operacyjne 2014-2020 finansowane z udziałem środków Europejskiego Funduszu Społecznego</t>
  </si>
  <si>
    <t>0610</t>
  </si>
  <si>
    <t>Wpływy z opłat egzaminacyjnych oraz opłat za wydawanie świadectw, dyplomów, zaświadczeń, certyfikatów i ich duplikatów</t>
  </si>
  <si>
    <t>0950</t>
  </si>
  <si>
    <t>Wpływy z tytułu kar i odszkodowań wynikających z umów</t>
  </si>
  <si>
    <t>0960</t>
  </si>
  <si>
    <t>Wpływy z otrzymanych spadków, zapisów i darowizn w postaci pieniężnej</t>
  </si>
  <si>
    <t>0660</t>
  </si>
  <si>
    <t>Wpływy z opłat za korzystanie z wychowania przedszkolnego</t>
  </si>
  <si>
    <t>0670</t>
  </si>
  <si>
    <t>Wpływy z opłat za korzystanie z wyżywienia w jednostkach realizujących zadania z zakresu wychowania przedszkolnego</t>
  </si>
  <si>
    <t>Dotacje celowe otrzymane z gminy na zadania bieżące realizowane na podstawie porozumień (umów) między jednostkami samorządu terytorialnego</t>
  </si>
  <si>
    <t>Wpływy ze zwrotów dotacji oraz płatności wykorzystanych niezgodnie z przeznaczeniem lub wykorzystanych z naruszeniem procedur, o których mowa w art. 184 ustawy, pobranych nienależnie lub w nadmiernej wysokości</t>
  </si>
  <si>
    <t>2040</t>
  </si>
  <si>
    <t>Dotacje celowe otrzymane z budżetu państwa na realizację zadań bieżących gmin z zakresu edukacyjnej opieki wychowawczej finansowanych w całości przez budżet państwa w ramach programów rządowych</t>
  </si>
  <si>
    <t>2060</t>
  </si>
  <si>
    <t>Dotacje celowe otrzymane z budżetu państwa na zadania bieżące z zakresu administracji rządowej zlecone
gminom (związkom gmin, związkom powiatowo-gminnym), związane z realizacją świadczenia wychowawczego
stanowiącego pomoc państwa w wychowywaniu dzieci</t>
  </si>
  <si>
    <t>90019</t>
  </si>
  <si>
    <t>Wpływy i wydatki związane z gromadzeniem środków z opłat i kar za korzystanie ze środowiska</t>
  </si>
  <si>
    <t>80152</t>
  </si>
  <si>
    <t xml:space="preserve">Realizacja zadań wymagających stosowania specjalnej organizacji nauki i metod pracy dla </t>
  </si>
  <si>
    <t>dzieci i młodzieży w gimnazjach i klasach dotychczasowego gimnazjum….</t>
  </si>
  <si>
    <t>składki na Fundusz Pracy</t>
  </si>
  <si>
    <t>dotacja celowa z budżetu na finansowanie lub dofinansowanie zadań zleconych do realizacji stowarzyszeniom</t>
  </si>
  <si>
    <t xml:space="preserve">tabela 2 </t>
  </si>
  <si>
    <t>6257</t>
  </si>
  <si>
    <t>Dotacje celowe w ramach programów finansowanych z udziałem środków …</t>
  </si>
  <si>
    <t>Tabela nr 1</t>
  </si>
  <si>
    <t>w porównaniu z planem na dzień 31.10.2018 r.</t>
  </si>
  <si>
    <t xml:space="preserve">2018 </t>
  </si>
  <si>
    <t xml:space="preserve">2019 </t>
  </si>
  <si>
    <t>75109</t>
  </si>
  <si>
    <t>Wybory do rad gmin, rad powiatów i sejmików województw, wybory wójtów, burmistrzów i prezydentów miast oraz referenda gminne, powiatowe i wojewódzkie</t>
  </si>
  <si>
    <t>78 00,00</t>
  </si>
  <si>
    <t xml:space="preserve">Wpływy z różnych opłat </t>
  </si>
  <si>
    <t>Dotacje celowe otrzymane z budżetu państwa na realizacje zadań bieżących z zakresu administracji rządowej oraz innych zadań zleconych gminie (związkom gmin, związkomo powiatowo-gminnym) ustwami</t>
  </si>
  <si>
    <t>75863</t>
  </si>
  <si>
    <t xml:space="preserve">Dotacje celowe w ramach programów finansowanych z udziałem środków europejskich oraz środków, o których mowa w art.5 ust.3 pkt 5 lit.a i b ustawy, lub płatności w ramach budżetu środków europejskich,realizowanych przez jednostki samorządu terytorialnego </t>
  </si>
  <si>
    <t>Wplywy z tytułu kar i odszkodowań wynikających z umów</t>
  </si>
  <si>
    <t>85513</t>
  </si>
  <si>
    <t>Składki na ubezpieczenie zdrowotne opłacane za osoby pobierające niektóre świadczenia z pomocy społecznej, niektóre świadczenia rodzinne oraz za osoby pobierające zasiłki dla opiekunów zgodnie z przepisami ustawy z dnia 4 kwietnia 2014r. O ustaleniu i wypłacie zasiłków dla opiekunów</t>
  </si>
  <si>
    <t>2460</t>
  </si>
  <si>
    <t>Środki otrzymane od pozostałych jednostek zaliczanych do sektora fiansów publicznych na realizację zadań bieżących jednostek zaliczanych do sektora finansó publicznych</t>
  </si>
  <si>
    <t>6280</t>
  </si>
  <si>
    <t>Środki otrzymane od pozostałych jednostek zaliczanych do sektora finansów publicznych na finansowanie lub dofinansowanie kosztów realizacji inwestycji i zakupów inwestycyjnych jenostek zaliczanych do sektora finansów publicznych</t>
  </si>
  <si>
    <t>90020</t>
  </si>
  <si>
    <t>Wpływy i wydatki związane z gromadzeniem środków z opłat produktowych</t>
  </si>
  <si>
    <t>0900</t>
  </si>
  <si>
    <t>Wpływy z odsetek od dotacji oraz płatności wykorzystanych niezgodnie z przeznaczeniem lub wykorzystanych z naruszeniem procedur, o których mowa w art. 184, pobranych nienależnie lub w nadmienej wysokości</t>
  </si>
  <si>
    <t>2950</t>
  </si>
  <si>
    <t>Wpływy ze zwrotów niewykorzystanych dotacji oraz płatności</t>
  </si>
  <si>
    <t xml:space="preserve">transport i łączność </t>
  </si>
  <si>
    <t xml:space="preserve">drogi publiczne gminne </t>
  </si>
  <si>
    <t xml:space="preserve">Dotacje celowe w ramach programów finansowanych z udziałem środków  europejskich…. </t>
  </si>
  <si>
    <t>Zestwienie planowanych dochodów roku 2019</t>
  </si>
  <si>
    <t>pozostała działalność</t>
  </si>
  <si>
    <t xml:space="preserve">75095 </t>
  </si>
  <si>
    <t>094</t>
  </si>
  <si>
    <t xml:space="preserve">wpływy z rozliczeń z lat ubiegłych </t>
  </si>
  <si>
    <t>80153</t>
  </si>
  <si>
    <t xml:space="preserve">zapewnienie uczniom  prawa do bezpłatnego dostępu do podręczników …. </t>
  </si>
  <si>
    <t>dotacje celowe otrzymane z budżetu państwa na realziacaję zadań bieżacych ..</t>
  </si>
  <si>
    <t>6260</t>
  </si>
  <si>
    <t xml:space="preserve">Dotacje otrzymane  zpaństwowych funduszy celowych  …. </t>
  </si>
  <si>
    <t>6057</t>
  </si>
  <si>
    <t>6059</t>
  </si>
  <si>
    <t>60012</t>
  </si>
  <si>
    <t xml:space="preserve">Generalna Dyrekacja  Dróg Krajowych i Autostrad </t>
  </si>
  <si>
    <t xml:space="preserve">4510 </t>
  </si>
  <si>
    <t xml:space="preserve">opłaty na rzecz budżetu państwa </t>
  </si>
  <si>
    <t xml:space="preserve">wynagrodzenia bezosobowe </t>
  </si>
  <si>
    <t xml:space="preserve">zakup materiałow i wyposażenia </t>
  </si>
  <si>
    <t>2059</t>
  </si>
  <si>
    <t xml:space="preserve">dotacje celowe w ramach programów </t>
  </si>
  <si>
    <t>Wydatki  na zakupy inwestycyjne jednostek budżetowych</t>
  </si>
  <si>
    <t>wybory do rad gmin,…..</t>
  </si>
  <si>
    <t xml:space="preserve">wydatki osobowe nie zaliczone do wynagrodzeń </t>
  </si>
  <si>
    <t xml:space="preserve">rózne wydatki na rzecz osób fizycznych </t>
  </si>
  <si>
    <t xml:space="preserve">wynagrodzenia osobowe pracowników </t>
  </si>
  <si>
    <t xml:space="preserve">składki na uzbezpieczenia społeczne </t>
  </si>
  <si>
    <t xml:space="preserve">skłądki na Fundusz Pracy </t>
  </si>
  <si>
    <t xml:space="preserve">zakup usług remontowych </t>
  </si>
  <si>
    <t xml:space="preserve">zakup usług pozostałych </t>
  </si>
  <si>
    <t xml:space="preserve">podróze słuzbowe krajowe </t>
  </si>
  <si>
    <t>75405</t>
  </si>
  <si>
    <t xml:space="preserve">Komendy powiatowe pOlicji </t>
  </si>
  <si>
    <t>6170</t>
  </si>
  <si>
    <t>4590</t>
  </si>
  <si>
    <t xml:space="preserve">kary i odszkodoawnaia wypłacane na rzecz osób fizycznych </t>
  </si>
  <si>
    <t>6010</t>
  </si>
  <si>
    <t xml:space="preserve">wydatkina zkaup i objęcie akcji </t>
  </si>
  <si>
    <t xml:space="preserve">opłaty na rzecz budzetu państwa </t>
  </si>
  <si>
    <t xml:space="preserve">zapewnienie uczniom prawa do bezpłatnego dostępu do podręczników </t>
  </si>
  <si>
    <t>85111</t>
  </si>
  <si>
    <t xml:space="preserve">szpitale ogólne </t>
  </si>
  <si>
    <t>6220</t>
  </si>
  <si>
    <t xml:space="preserve">dotacje celowe z budzetu na finansowanie lub dofinansowanie kosztów realziacji inwestycji …. </t>
  </si>
  <si>
    <t xml:space="preserve">osrodki wsparcia </t>
  </si>
  <si>
    <t xml:space="preserve">dotacje celowe przekazane gminie na zadania bieżace … </t>
  </si>
  <si>
    <t xml:space="preserve">świadczenia społeczne </t>
  </si>
  <si>
    <t xml:space="preserve">opłaty na rzecz budzetów jednostek samozradu terytorialnego </t>
  </si>
  <si>
    <t xml:space="preserve">wydatki inwestycyjnej jednostek budżetowych </t>
  </si>
  <si>
    <t xml:space="preserve">wydatki  na zakupy inwestycyjnej jednostek budzetowych </t>
  </si>
  <si>
    <t>4600</t>
  </si>
  <si>
    <t xml:space="preserve">kary i odszkodowania i grzywny wpłacone na rzecz osób prawnych …. </t>
  </si>
  <si>
    <t xml:space="preserve">składki na ubezpieczenia społeczne </t>
  </si>
  <si>
    <t xml:space="preserve">zakup  środków żywności </t>
  </si>
  <si>
    <t>Zestwienie planowanych wydatków roku 2019</t>
  </si>
  <si>
    <t>2019/2018%</t>
  </si>
  <si>
    <t xml:space="preserve">zakup środków zywności </t>
  </si>
  <si>
    <t xml:space="preserve">rózne opłaty i składki </t>
  </si>
  <si>
    <t>składki na ubezpieczenia zdrowotne opłacane za osoby pobierające niektóre świadczenia ..</t>
  </si>
  <si>
    <t>składki na ubezpieczenia zdrowotne</t>
  </si>
  <si>
    <t xml:space="preserve">opłaty za zakup usług telekomunikacyjnych </t>
  </si>
  <si>
    <t>4019</t>
  </si>
  <si>
    <t>4119</t>
  </si>
  <si>
    <t xml:space="preserve">składki na ubezpieczenie społeczne </t>
  </si>
  <si>
    <t>4129</t>
  </si>
  <si>
    <t xml:space="preserve">składki na Fundusz Pracy </t>
  </si>
  <si>
    <t>4179</t>
  </si>
  <si>
    <t>4309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</si>
</sst>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415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b/>
      <sz val="9"/>
      <color indexed="8"/>
      <name val="Arial"/>
      <charset val="204"/>
    </font>
    <font>
      <sz val="9"/>
      <color indexed="8"/>
      <name val="Arial"/>
      <charset val="204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.2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.25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.25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0" fillId="0" borderId="0"/>
    <xf numFmtId="44" fontId="7" fillId="0" borderId="0" applyFont="0" applyFill="0" applyBorder="0" applyAlignment="0" applyProtection="0"/>
  </cellStyleXfs>
  <cellXfs count="132">
    <xf numFmtId="0" fontId="0" fillId="0" borderId="0" xfId="0"/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Border="1"/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/>
    <xf numFmtId="164" fontId="11" fillId="0" borderId="0" xfId="2" applyFont="1"/>
    <xf numFmtId="164" fontId="8" fillId="0" borderId="0" xfId="2"/>
    <xf numFmtId="164" fontId="12" fillId="0" borderId="3" xfId="2" applyFont="1" applyBorder="1"/>
    <xf numFmtId="4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6" borderId="1" xfId="0" applyNumberFormat="1" applyFill="1" applyBorder="1"/>
    <xf numFmtId="4" fontId="0" fillId="7" borderId="1" xfId="0" applyNumberFormat="1" applyFill="1" applyBorder="1"/>
    <xf numFmtId="4" fontId="0" fillId="8" borderId="1" xfId="0" applyNumberFormat="1" applyFill="1" applyBorder="1"/>
    <xf numFmtId="49" fontId="4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9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" fontId="4" fillId="9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3" xfId="2" applyFont="1" applyBorder="1" applyAlignment="1">
      <alignment horizontal="center"/>
    </xf>
    <xf numFmtId="0" fontId="1" fillId="0" borderId="1" xfId="0" applyFont="1" applyBorder="1"/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6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10" borderId="1" xfId="0" applyNumberFormat="1" applyFont="1" applyFill="1" applyBorder="1" applyAlignment="1" applyProtection="1">
      <alignment horizontal="right" vertical="center" wrapText="1"/>
      <protection locked="0"/>
    </xf>
    <xf numFmtId="49" fontId="18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18" fillId="10" borderId="1" xfId="0" applyNumberFormat="1" applyFont="1" applyFill="1" applyBorder="1" applyAlignment="1" applyProtection="1">
      <alignment horizontal="right" vertical="center" wrapText="1"/>
      <protection locked="0"/>
    </xf>
    <xf numFmtId="4" fontId="20" fillId="7" borderId="1" xfId="0" applyNumberFormat="1" applyFont="1" applyFill="1" applyBorder="1"/>
    <xf numFmtId="0" fontId="0" fillId="4" borderId="0" xfId="0" applyFill="1"/>
    <xf numFmtId="4" fontId="1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9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9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9" borderId="5" xfId="0" applyNumberFormat="1" applyFont="1" applyFill="1" applyBorder="1" applyAlignment="1" applyProtection="1">
      <alignment horizontal="left" vertical="center" wrapText="1"/>
      <protection locked="0"/>
    </xf>
    <xf numFmtId="4" fontId="4" fillId="9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8" borderId="5" xfId="0" applyNumberFormat="1" applyFill="1" applyBorder="1"/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4" xfId="0" applyNumberFormat="1" applyFont="1" applyFill="1" applyBorder="1" applyAlignment="1" applyProtection="1">
      <alignment horizontal="left" vertical="center" wrapText="1"/>
      <protection locked="0"/>
    </xf>
    <xf numFmtId="4" fontId="4" fillId="11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12" borderId="4" xfId="0" applyNumberFormat="1" applyFill="1" applyBorder="1"/>
    <xf numFmtId="49" fontId="4" fillId="11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7" xfId="0" applyNumberFormat="1" applyFont="1" applyFill="1" applyBorder="1" applyAlignment="1" applyProtection="1">
      <alignment horizontal="left" vertical="center" wrapText="1"/>
      <protection locked="0"/>
    </xf>
    <xf numFmtId="4" fontId="4" fillId="11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12" borderId="7" xfId="0" applyNumberFormat="1" applyFill="1" applyBorder="1"/>
    <xf numFmtId="49" fontId="4" fillId="11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5" xfId="0" applyNumberFormat="1" applyFont="1" applyFill="1" applyBorder="1" applyAlignment="1" applyProtection="1">
      <alignment horizontal="left" vertical="center" wrapText="1"/>
      <protection locked="0"/>
    </xf>
    <xf numFmtId="4" fontId="4" fillId="11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12" borderId="5" xfId="0" applyNumberFormat="1" applyFill="1" applyBorder="1"/>
    <xf numFmtId="49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5" xfId="0" applyNumberFormat="1" applyFont="1" applyFill="1" applyBorder="1" applyAlignment="1" applyProtection="1">
      <alignment horizontal="left" vertical="center" wrapText="1"/>
      <protection locked="0"/>
    </xf>
    <xf numFmtId="4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5" xfId="0" applyNumberFormat="1" applyFill="1" applyBorder="1"/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 applyProtection="1">
      <alignment horizontal="left" vertical="center" wrapText="1"/>
      <protection locked="0"/>
    </xf>
    <xf numFmtId="4" fontId="0" fillId="4" borderId="1" xfId="0" applyNumberFormat="1" applyFill="1" applyBorder="1"/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1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13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13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14" borderId="1" xfId="0" applyNumberFormat="1" applyFill="1" applyBorder="1"/>
    <xf numFmtId="49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22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15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15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15" borderId="1" xfId="0" applyNumberFormat="1" applyFont="1" applyFill="1" applyBorder="1" applyAlignment="1" applyProtection="1">
      <alignment horizontal="left" vertical="center" wrapText="1"/>
      <protection locked="0"/>
    </xf>
    <xf numFmtId="4" fontId="18" fillId="15" borderId="1" xfId="0" applyNumberFormat="1" applyFont="1" applyFill="1" applyBorder="1" applyAlignment="1" applyProtection="1">
      <alignment horizontal="right" vertical="center" wrapText="1"/>
      <protection locked="0"/>
    </xf>
    <xf numFmtId="4" fontId="20" fillId="6" borderId="1" xfId="0" applyNumberFormat="1" applyFont="1" applyFill="1" applyBorder="1"/>
    <xf numFmtId="49" fontId="23" fillId="1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16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16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17" borderId="1" xfId="0" applyNumberFormat="1" applyFill="1" applyBorder="1"/>
    <xf numFmtId="0" fontId="20" fillId="4" borderId="0" xfId="0" applyFont="1" applyFill="1"/>
    <xf numFmtId="49" fontId="24" fillId="15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15" borderId="1" xfId="0" applyNumberFormat="1" applyFont="1" applyFill="1" applyBorder="1" applyAlignment="1" applyProtection="1">
      <alignment horizontal="left" vertical="center" wrapText="1"/>
      <protection locked="0"/>
    </xf>
    <xf numFmtId="4" fontId="24" fillId="15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16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1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11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12" borderId="1" xfId="0" applyNumberFormat="1" applyFill="1" applyBorder="1"/>
    <xf numFmtId="49" fontId="16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4" borderId="1" xfId="0" applyNumberFormat="1" applyFont="1" applyFill="1" applyBorder="1"/>
    <xf numFmtId="49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1" xfId="0" applyNumberFormat="1" applyFont="1" applyFill="1" applyBorder="1" applyAlignment="1" applyProtection="1">
      <alignment horizontal="left" vertical="center" wrapText="1"/>
      <protection locked="0"/>
    </xf>
    <xf numFmtId="4" fontId="4" fillId="11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Alignment="1" applyProtection="1">
      <alignment horizontal="lef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11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11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11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11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4" fontId="16" fillId="11" borderId="1" xfId="0" applyNumberFormat="1" applyFont="1" applyFill="1" applyBorder="1" applyAlignment="1" applyProtection="1">
      <alignment horizontal="right" vertical="center" wrapText="1"/>
      <protection locked="0"/>
    </xf>
    <xf numFmtId="49" fontId="22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11" borderId="8" xfId="0" applyNumberFormat="1" applyFont="1" applyFill="1" applyBorder="1" applyAlignment="1" applyProtection="1">
      <alignment horizontal="right" vertical="center" wrapText="1"/>
      <protection locked="0"/>
    </xf>
    <xf numFmtId="4" fontId="4" fillId="11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11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Border="1"/>
  </cellXfs>
  <cellStyles count="8">
    <cellStyle name="Excel Built-in Normal" xfId="2"/>
    <cellStyle name="Heading" xfId="3"/>
    <cellStyle name="Heading1" xfId="4"/>
    <cellStyle name="Normalny" xfId="0" builtinId="0"/>
    <cellStyle name="Normalny 2" xfId="1"/>
    <cellStyle name="Result" xfId="5"/>
    <cellStyle name="Result2" xfId="6"/>
    <cellStyle name="Walutowy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6"/>
  <sheetViews>
    <sheetView tabSelected="1" topLeftCell="A109" workbookViewId="0">
      <selection activeCell="L283" sqref="L283"/>
    </sheetView>
  </sheetViews>
  <sheetFormatPr defaultRowHeight="15" x14ac:dyDescent="0.25"/>
  <cols>
    <col min="1" max="1" width="7.140625" customWidth="1"/>
    <col min="4" max="4" width="64.28515625" customWidth="1"/>
    <col min="5" max="5" width="13.85546875" customWidth="1"/>
    <col min="6" max="6" width="12.5703125" customWidth="1"/>
    <col min="7" max="7" width="12.140625" customWidth="1"/>
  </cols>
  <sheetData>
    <row r="1" spans="1:7" x14ac:dyDescent="0.25">
      <c r="A1" s="15" t="s">
        <v>469</v>
      </c>
      <c r="B1" s="15"/>
      <c r="C1" s="15"/>
      <c r="D1" s="15"/>
      <c r="E1" s="16" t="s">
        <v>386</v>
      </c>
    </row>
    <row r="2" spans="1:7" x14ac:dyDescent="0.25">
      <c r="A2" s="15" t="s">
        <v>390</v>
      </c>
      <c r="B2" s="15"/>
      <c r="C2" s="15"/>
      <c r="D2" s="15"/>
      <c r="E2" s="14"/>
    </row>
    <row r="3" spans="1:7" ht="14.1" customHeight="1" x14ac:dyDescent="0.25">
      <c r="A3" s="17" t="s">
        <v>274</v>
      </c>
      <c r="B3" s="17" t="s">
        <v>275</v>
      </c>
      <c r="C3" s="17" t="s">
        <v>276</v>
      </c>
      <c r="D3" s="26" t="s">
        <v>277</v>
      </c>
      <c r="E3" s="8" t="s">
        <v>273</v>
      </c>
      <c r="F3" s="8" t="s">
        <v>392</v>
      </c>
      <c r="G3" s="27" t="s">
        <v>470</v>
      </c>
    </row>
    <row r="4" spans="1:7" ht="14.1" customHeight="1" x14ac:dyDescent="0.25">
      <c r="A4" s="1" t="s">
        <v>0</v>
      </c>
      <c r="B4" s="1"/>
      <c r="C4" s="6"/>
      <c r="D4" s="2" t="s">
        <v>1</v>
      </c>
      <c r="E4" s="10">
        <f>SUM(E5,E9,E11)</f>
        <v>30153342.120000001</v>
      </c>
      <c r="F4" s="10">
        <f>F5+F9+F11</f>
        <v>49324.35</v>
      </c>
      <c r="G4" s="19">
        <f>F4/E4*100</f>
        <v>0.16357838478967252</v>
      </c>
    </row>
    <row r="5" spans="1:7" ht="14.1" customHeight="1" x14ac:dyDescent="0.25">
      <c r="A5" s="3"/>
      <c r="B5" s="22" t="s">
        <v>2</v>
      </c>
      <c r="C5" s="23"/>
      <c r="D5" s="24" t="s">
        <v>3</v>
      </c>
      <c r="E5" s="25">
        <f>SUM(E6:E8)</f>
        <v>29453786.109999999</v>
      </c>
      <c r="F5" s="25">
        <f>SUM(F6)</f>
        <v>35000</v>
      </c>
      <c r="G5" s="21">
        <f t="shared" ref="G5:G68" si="0">F5/E5*100</f>
        <v>0.11883022396267412</v>
      </c>
    </row>
    <row r="6" spans="1:7" ht="14.1" customHeight="1" x14ac:dyDescent="0.25">
      <c r="A6" s="4"/>
      <c r="B6" s="4"/>
      <c r="C6" s="7" t="s">
        <v>4</v>
      </c>
      <c r="D6" s="5" t="s">
        <v>5</v>
      </c>
      <c r="E6" s="9">
        <v>16063873.109999999</v>
      </c>
      <c r="F6" s="9">
        <v>35000</v>
      </c>
      <c r="G6" s="11">
        <f t="shared" si="0"/>
        <v>0.2178802070978261</v>
      </c>
    </row>
    <row r="7" spans="1:7" ht="14.1" customHeight="1" x14ac:dyDescent="0.25">
      <c r="A7" s="4"/>
      <c r="B7" s="4"/>
      <c r="C7" s="7" t="s">
        <v>426</v>
      </c>
      <c r="D7" s="5" t="s">
        <v>5</v>
      </c>
      <c r="E7" s="9">
        <v>7889913</v>
      </c>
      <c r="F7" s="9">
        <v>0</v>
      </c>
      <c r="G7" s="11">
        <v>0</v>
      </c>
    </row>
    <row r="8" spans="1:7" ht="14.1" customHeight="1" x14ac:dyDescent="0.25">
      <c r="A8" s="4"/>
      <c r="B8" s="4"/>
      <c r="C8" s="7" t="s">
        <v>427</v>
      </c>
      <c r="D8" s="5" t="s">
        <v>5</v>
      </c>
      <c r="E8" s="9">
        <v>5500000</v>
      </c>
      <c r="F8" s="9">
        <v>0</v>
      </c>
      <c r="G8" s="11">
        <v>0</v>
      </c>
    </row>
    <row r="9" spans="1:7" ht="14.1" customHeight="1" x14ac:dyDescent="0.25">
      <c r="A9" s="3"/>
      <c r="B9" s="22" t="s">
        <v>6</v>
      </c>
      <c r="C9" s="23"/>
      <c r="D9" s="24" t="s">
        <v>7</v>
      </c>
      <c r="E9" s="25">
        <f>SUM(E10)</f>
        <v>10000</v>
      </c>
      <c r="F9" s="25">
        <f>SUM(F10)</f>
        <v>11000</v>
      </c>
      <c r="G9" s="21">
        <f t="shared" si="0"/>
        <v>110.00000000000001</v>
      </c>
    </row>
    <row r="10" spans="1:7" ht="24" customHeight="1" x14ac:dyDescent="0.25">
      <c r="A10" s="4"/>
      <c r="B10" s="4"/>
      <c r="C10" s="7" t="s">
        <v>8</v>
      </c>
      <c r="D10" s="5" t="s">
        <v>9</v>
      </c>
      <c r="E10" s="9">
        <v>10000</v>
      </c>
      <c r="F10" s="9">
        <v>11000</v>
      </c>
      <c r="G10" s="11">
        <f t="shared" si="0"/>
        <v>110.00000000000001</v>
      </c>
    </row>
    <row r="11" spans="1:7" ht="14.1" customHeight="1" x14ac:dyDescent="0.25">
      <c r="A11" s="3"/>
      <c r="B11" s="22" t="s">
        <v>10</v>
      </c>
      <c r="C11" s="23"/>
      <c r="D11" s="24" t="s">
        <v>11</v>
      </c>
      <c r="E11" s="25">
        <f>SUM(E12:E19)</f>
        <v>689556.01</v>
      </c>
      <c r="F11" s="25">
        <f>SUM(F12:F19)</f>
        <v>3324.35</v>
      </c>
      <c r="G11" s="21">
        <f t="shared" si="0"/>
        <v>0.48210006899947111</v>
      </c>
    </row>
    <row r="12" spans="1:7" ht="14.1" customHeight="1" x14ac:dyDescent="0.25">
      <c r="A12" s="4"/>
      <c r="B12" s="4"/>
      <c r="C12" s="7" t="s">
        <v>12</v>
      </c>
      <c r="D12" s="5" t="s">
        <v>13</v>
      </c>
      <c r="E12" s="9">
        <v>7100</v>
      </c>
      <c r="F12" s="9">
        <v>0</v>
      </c>
      <c r="G12" s="11">
        <f t="shared" si="0"/>
        <v>0</v>
      </c>
    </row>
    <row r="13" spans="1:7" ht="14.1" customHeight="1" x14ac:dyDescent="0.25">
      <c r="A13" s="4"/>
      <c r="B13" s="4"/>
      <c r="C13" s="7" t="s">
        <v>14</v>
      </c>
      <c r="D13" s="5" t="s">
        <v>15</v>
      </c>
      <c r="E13" s="9">
        <v>1220.49</v>
      </c>
      <c r="F13" s="18">
        <v>0</v>
      </c>
      <c r="G13" s="11">
        <f t="shared" si="0"/>
        <v>0</v>
      </c>
    </row>
    <row r="14" spans="1:7" ht="14.1" customHeight="1" x14ac:dyDescent="0.25">
      <c r="A14" s="4"/>
      <c r="B14" s="4"/>
      <c r="C14" s="7" t="s">
        <v>16</v>
      </c>
      <c r="D14" s="5" t="s">
        <v>17</v>
      </c>
      <c r="E14" s="9">
        <v>36.75</v>
      </c>
      <c r="F14" s="9">
        <v>0</v>
      </c>
      <c r="G14" s="11">
        <f t="shared" si="0"/>
        <v>0</v>
      </c>
    </row>
    <row r="15" spans="1:7" ht="14.1" customHeight="1" x14ac:dyDescent="0.25">
      <c r="A15" s="4"/>
      <c r="B15" s="4"/>
      <c r="C15" s="7" t="s">
        <v>18</v>
      </c>
      <c r="D15" s="5" t="s">
        <v>19</v>
      </c>
      <c r="E15" s="9">
        <v>4337.6099999999997</v>
      </c>
      <c r="F15" s="9">
        <v>0</v>
      </c>
      <c r="G15" s="11">
        <f t="shared" si="0"/>
        <v>0</v>
      </c>
    </row>
    <row r="16" spans="1:7" ht="14.1" customHeight="1" x14ac:dyDescent="0.25">
      <c r="A16" s="4"/>
      <c r="B16" s="4"/>
      <c r="C16" s="7" t="s">
        <v>20</v>
      </c>
      <c r="D16" s="5" t="s">
        <v>21</v>
      </c>
      <c r="E16" s="9">
        <v>2500</v>
      </c>
      <c r="F16" s="9">
        <v>2500</v>
      </c>
      <c r="G16" s="11">
        <f t="shared" si="0"/>
        <v>100</v>
      </c>
    </row>
    <row r="17" spans="1:7" ht="14.1" customHeight="1" x14ac:dyDescent="0.25">
      <c r="A17" s="4"/>
      <c r="B17" s="4"/>
      <c r="C17" s="7" t="s">
        <v>22</v>
      </c>
      <c r="D17" s="5" t="s">
        <v>23</v>
      </c>
      <c r="E17" s="9">
        <v>3698.4</v>
      </c>
      <c r="F17" s="9">
        <v>0</v>
      </c>
      <c r="G17" s="11">
        <f t="shared" si="0"/>
        <v>0</v>
      </c>
    </row>
    <row r="18" spans="1:7" ht="14.1" customHeight="1" x14ac:dyDescent="0.25">
      <c r="A18" s="4"/>
      <c r="B18" s="4"/>
      <c r="C18" s="7" t="s">
        <v>24</v>
      </c>
      <c r="D18" s="5" t="s">
        <v>25</v>
      </c>
      <c r="E18" s="9">
        <v>670662.76</v>
      </c>
      <c r="F18" s="9">
        <v>824.35</v>
      </c>
      <c r="G18" s="11">
        <f t="shared" si="0"/>
        <v>0.12291572593057054</v>
      </c>
    </row>
    <row r="19" spans="1:7" ht="14.1" customHeight="1" x14ac:dyDescent="0.25">
      <c r="A19" s="4"/>
      <c r="B19" s="4"/>
      <c r="C19" s="7"/>
      <c r="D19" s="5"/>
      <c r="E19" s="9"/>
      <c r="F19" s="9"/>
      <c r="G19" s="11"/>
    </row>
    <row r="20" spans="1:7" ht="14.1" customHeight="1" x14ac:dyDescent="0.25">
      <c r="A20" s="1" t="s">
        <v>28</v>
      </c>
      <c r="B20" s="1"/>
      <c r="C20" s="6"/>
      <c r="D20" s="2" t="s">
        <v>29</v>
      </c>
      <c r="E20" s="13">
        <f>E21</f>
        <v>5500</v>
      </c>
      <c r="F20" s="13">
        <f>F21</f>
        <v>5500</v>
      </c>
      <c r="G20" s="19">
        <f t="shared" si="0"/>
        <v>100</v>
      </c>
    </row>
    <row r="21" spans="1:7" ht="14.1" customHeight="1" x14ac:dyDescent="0.25">
      <c r="A21" s="3"/>
      <c r="B21" s="22" t="s">
        <v>30</v>
      </c>
      <c r="C21" s="23"/>
      <c r="D21" s="24" t="s">
        <v>31</v>
      </c>
      <c r="E21" s="25">
        <f>SUM(E22:E23)</f>
        <v>5500</v>
      </c>
      <c r="F21" s="25">
        <f>SUM(F22:F23)</f>
        <v>5500</v>
      </c>
      <c r="G21" s="21">
        <f t="shared" si="0"/>
        <v>100</v>
      </c>
    </row>
    <row r="22" spans="1:7" ht="14.1" customHeight="1" x14ac:dyDescent="0.25">
      <c r="A22" s="4"/>
      <c r="B22" s="4"/>
      <c r="C22" s="7" t="s">
        <v>18</v>
      </c>
      <c r="D22" s="5" t="s">
        <v>19</v>
      </c>
      <c r="E22" s="9">
        <v>500</v>
      </c>
      <c r="F22" s="9">
        <v>500</v>
      </c>
      <c r="G22" s="11">
        <f t="shared" si="0"/>
        <v>100</v>
      </c>
    </row>
    <row r="23" spans="1:7" ht="14.1" customHeight="1" x14ac:dyDescent="0.25">
      <c r="A23" s="4"/>
      <c r="B23" s="4"/>
      <c r="C23" s="7" t="s">
        <v>22</v>
      </c>
      <c r="D23" s="5" t="s">
        <v>23</v>
      </c>
      <c r="E23" s="9">
        <v>5000</v>
      </c>
      <c r="F23" s="9">
        <v>5000</v>
      </c>
      <c r="G23" s="11">
        <f t="shared" si="0"/>
        <v>100</v>
      </c>
    </row>
    <row r="24" spans="1:7" ht="14.1" customHeight="1" x14ac:dyDescent="0.25">
      <c r="A24" s="1" t="s">
        <v>32</v>
      </c>
      <c r="B24" s="1"/>
      <c r="C24" s="6"/>
      <c r="D24" s="2" t="s">
        <v>33</v>
      </c>
      <c r="E24" s="13">
        <f>E25</f>
        <v>310000</v>
      </c>
      <c r="F24" s="13">
        <f>F25</f>
        <v>20000</v>
      </c>
      <c r="G24" s="19">
        <f t="shared" si="0"/>
        <v>6.4516129032258061</v>
      </c>
    </row>
    <row r="25" spans="1:7" ht="14.1" customHeight="1" x14ac:dyDescent="0.25">
      <c r="A25" s="3"/>
      <c r="B25" s="22" t="s">
        <v>34</v>
      </c>
      <c r="C25" s="23"/>
      <c r="D25" s="24" t="s">
        <v>35</v>
      </c>
      <c r="E25" s="25">
        <f>SUM(E26:E28)</f>
        <v>310000</v>
      </c>
      <c r="F25" s="25">
        <f>SUM(F26:F28)</f>
        <v>20000</v>
      </c>
      <c r="G25" s="21">
        <f t="shared" si="0"/>
        <v>6.4516129032258061</v>
      </c>
    </row>
    <row r="26" spans="1:7" ht="14.1" customHeight="1" x14ac:dyDescent="0.25">
      <c r="A26" s="4"/>
      <c r="B26" s="4"/>
      <c r="C26" s="7" t="s">
        <v>20</v>
      </c>
      <c r="D26" s="5" t="s">
        <v>21</v>
      </c>
      <c r="E26" s="9">
        <v>30000</v>
      </c>
      <c r="F26" s="9">
        <v>0</v>
      </c>
      <c r="G26" s="11">
        <f t="shared" si="0"/>
        <v>0</v>
      </c>
    </row>
    <row r="27" spans="1:7" ht="14.1" customHeight="1" x14ac:dyDescent="0.25">
      <c r="A27" s="4"/>
      <c r="B27" s="4"/>
      <c r="C27" s="7" t="s">
        <v>22</v>
      </c>
      <c r="D27" s="5" t="s">
        <v>23</v>
      </c>
      <c r="E27" s="9">
        <v>3000</v>
      </c>
      <c r="F27" s="9">
        <v>3000</v>
      </c>
      <c r="G27" s="11">
        <f t="shared" si="0"/>
        <v>100</v>
      </c>
    </row>
    <row r="28" spans="1:7" ht="14.1" customHeight="1" x14ac:dyDescent="0.25">
      <c r="A28" s="4"/>
      <c r="B28" s="4"/>
      <c r="C28" s="7" t="s">
        <v>4</v>
      </c>
      <c r="D28" s="5" t="s">
        <v>5</v>
      </c>
      <c r="E28" s="9">
        <v>277000</v>
      </c>
      <c r="F28" s="9">
        <v>17000</v>
      </c>
      <c r="G28" s="11">
        <f t="shared" si="0"/>
        <v>6.1371841155234659</v>
      </c>
    </row>
    <row r="29" spans="1:7" ht="14.1" customHeight="1" x14ac:dyDescent="0.25">
      <c r="A29" s="1" t="s">
        <v>36</v>
      </c>
      <c r="B29" s="1"/>
      <c r="C29" s="6"/>
      <c r="D29" s="2" t="s">
        <v>37</v>
      </c>
      <c r="E29" s="13">
        <f>SUM(E30,E32,E36)</f>
        <v>390716</v>
      </c>
      <c r="F29" s="13">
        <f>SUM(F36,F32,F30)</f>
        <v>382979.82</v>
      </c>
      <c r="G29" s="19">
        <f t="shared" si="0"/>
        <v>98.019999180990808</v>
      </c>
    </row>
    <row r="30" spans="1:7" s="43" customFormat="1" ht="14.1" customHeight="1" x14ac:dyDescent="0.25">
      <c r="A30" s="100"/>
      <c r="B30" s="101" t="s">
        <v>428</v>
      </c>
      <c r="C30" s="102"/>
      <c r="D30" s="103" t="s">
        <v>429</v>
      </c>
      <c r="E30" s="104">
        <f>SUM(E31)</f>
        <v>3216</v>
      </c>
      <c r="F30" s="104">
        <f>SUM(F31)</f>
        <v>3216</v>
      </c>
      <c r="G30" s="105">
        <f t="shared" si="0"/>
        <v>100</v>
      </c>
    </row>
    <row r="31" spans="1:7" s="43" customFormat="1" ht="14.1" customHeight="1" x14ac:dyDescent="0.25">
      <c r="A31" s="100"/>
      <c r="B31" s="81"/>
      <c r="C31" s="106" t="s">
        <v>430</v>
      </c>
      <c r="D31" s="74" t="s">
        <v>431</v>
      </c>
      <c r="E31" s="82">
        <v>3216</v>
      </c>
      <c r="F31" s="82">
        <v>3216</v>
      </c>
      <c r="G31" s="107">
        <v>100</v>
      </c>
    </row>
    <row r="32" spans="1:7" ht="14.1" customHeight="1" x14ac:dyDescent="0.25">
      <c r="A32" s="3"/>
      <c r="B32" s="22" t="s">
        <v>38</v>
      </c>
      <c r="C32" s="23"/>
      <c r="D32" s="24" t="s">
        <v>39</v>
      </c>
      <c r="E32" s="25">
        <f>SUM(E33:E35)</f>
        <v>259000</v>
      </c>
      <c r="F32" s="25">
        <f>SUM(F33:F35)</f>
        <v>2000</v>
      </c>
      <c r="G32" s="21">
        <f t="shared" si="0"/>
        <v>0.77220077220077221</v>
      </c>
    </row>
    <row r="33" spans="1:7" ht="21.75" customHeight="1" x14ac:dyDescent="0.25">
      <c r="A33" s="4"/>
      <c r="B33" s="4"/>
      <c r="C33" s="7" t="s">
        <v>40</v>
      </c>
      <c r="D33" s="5" t="s">
        <v>41</v>
      </c>
      <c r="E33" s="9">
        <v>240000</v>
      </c>
      <c r="F33" s="9">
        <v>0</v>
      </c>
      <c r="G33" s="11">
        <f t="shared" si="0"/>
        <v>0</v>
      </c>
    </row>
    <row r="34" spans="1:7" ht="14.1" customHeight="1" x14ac:dyDescent="0.25">
      <c r="A34" s="4"/>
      <c r="B34" s="4"/>
      <c r="C34" s="7" t="s">
        <v>24</v>
      </c>
      <c r="D34" s="5" t="s">
        <v>25</v>
      </c>
      <c r="E34" s="9">
        <v>17000</v>
      </c>
      <c r="F34" s="9">
        <v>0</v>
      </c>
      <c r="G34" s="11">
        <f t="shared" si="0"/>
        <v>0</v>
      </c>
    </row>
    <row r="35" spans="1:7" ht="14.1" customHeight="1" x14ac:dyDescent="0.25">
      <c r="A35" s="4"/>
      <c r="B35" s="4"/>
      <c r="C35" s="7" t="s">
        <v>42</v>
      </c>
      <c r="D35" s="5" t="s">
        <v>43</v>
      </c>
      <c r="E35" s="9">
        <v>2000</v>
      </c>
      <c r="F35" s="9">
        <v>2000</v>
      </c>
      <c r="G35" s="11">
        <f t="shared" si="0"/>
        <v>100</v>
      </c>
    </row>
    <row r="36" spans="1:7" ht="14.1" customHeight="1" x14ac:dyDescent="0.25">
      <c r="A36" s="3"/>
      <c r="B36" s="22" t="s">
        <v>44</v>
      </c>
      <c r="C36" s="23"/>
      <c r="D36" s="24" t="s">
        <v>45</v>
      </c>
      <c r="E36" s="25">
        <f>SUM(E39:E43)</f>
        <v>128500</v>
      </c>
      <c r="F36" s="25">
        <f>SUM(F37:F43)</f>
        <v>377763.82</v>
      </c>
      <c r="G36" s="21">
        <f t="shared" si="0"/>
        <v>293.97962645914396</v>
      </c>
    </row>
    <row r="37" spans="1:7" ht="14.1" customHeight="1" x14ac:dyDescent="0.25">
      <c r="A37" s="3"/>
      <c r="B37" s="72"/>
      <c r="C37" s="73" t="s">
        <v>14</v>
      </c>
      <c r="D37" s="74" t="s">
        <v>467</v>
      </c>
      <c r="E37" s="18">
        <v>0</v>
      </c>
      <c r="F37" s="18">
        <v>450</v>
      </c>
      <c r="G37" s="75">
        <v>0</v>
      </c>
    </row>
    <row r="38" spans="1:7" ht="14.1" customHeight="1" x14ac:dyDescent="0.25">
      <c r="A38" s="3"/>
      <c r="B38" s="72"/>
      <c r="C38" s="73" t="s">
        <v>16</v>
      </c>
      <c r="D38" s="54"/>
      <c r="E38" s="18">
        <v>0</v>
      </c>
      <c r="F38" s="18">
        <v>62</v>
      </c>
      <c r="G38" s="75">
        <v>0</v>
      </c>
    </row>
    <row r="39" spans="1:7" ht="14.1" customHeight="1" x14ac:dyDescent="0.25">
      <c r="A39" s="3"/>
      <c r="B39" s="72"/>
      <c r="C39" s="73" t="s">
        <v>46</v>
      </c>
      <c r="D39" s="74" t="s">
        <v>432</v>
      </c>
      <c r="E39" s="18">
        <v>2500</v>
      </c>
      <c r="F39" s="18">
        <v>2500</v>
      </c>
      <c r="G39" s="75">
        <v>100</v>
      </c>
    </row>
    <row r="40" spans="1:7" ht="14.1" customHeight="1" x14ac:dyDescent="0.25">
      <c r="A40" s="4"/>
      <c r="B40" s="4"/>
      <c r="C40" s="7" t="s">
        <v>18</v>
      </c>
      <c r="D40" s="5" t="s">
        <v>19</v>
      </c>
      <c r="E40" s="9">
        <v>10000</v>
      </c>
      <c r="F40" s="9">
        <v>14711.45</v>
      </c>
      <c r="G40" s="11">
        <f t="shared" si="0"/>
        <v>147.11450000000002</v>
      </c>
    </row>
    <row r="41" spans="1:7" ht="14.1" customHeight="1" x14ac:dyDescent="0.25">
      <c r="A41" s="4"/>
      <c r="B41" s="4"/>
      <c r="C41" s="7" t="s">
        <v>20</v>
      </c>
      <c r="D41" s="5" t="s">
        <v>21</v>
      </c>
      <c r="E41" s="9">
        <v>102500</v>
      </c>
      <c r="F41" s="9">
        <v>52000</v>
      </c>
      <c r="G41" s="11">
        <f t="shared" si="0"/>
        <v>50.731707317073173</v>
      </c>
    </row>
    <row r="42" spans="1:7" ht="14.1" customHeight="1" x14ac:dyDescent="0.25">
      <c r="A42" s="4"/>
      <c r="B42" s="4"/>
      <c r="C42" s="7" t="s">
        <v>22</v>
      </c>
      <c r="D42" s="5" t="s">
        <v>23</v>
      </c>
      <c r="E42" s="9">
        <v>6500</v>
      </c>
      <c r="F42" s="9">
        <v>21500</v>
      </c>
      <c r="G42" s="11">
        <f t="shared" si="0"/>
        <v>330.76923076923077</v>
      </c>
    </row>
    <row r="43" spans="1:7" ht="14.1" customHeight="1" x14ac:dyDescent="0.25">
      <c r="A43" s="4"/>
      <c r="B43" s="4"/>
      <c r="C43" s="7" t="s">
        <v>4</v>
      </c>
      <c r="D43" s="5" t="s">
        <v>5</v>
      </c>
      <c r="E43" s="9">
        <v>7000</v>
      </c>
      <c r="F43" s="9">
        <v>286540.37</v>
      </c>
      <c r="G43" s="11">
        <f t="shared" si="0"/>
        <v>4093.4338571428571</v>
      </c>
    </row>
    <row r="44" spans="1:7" ht="14.1" customHeight="1" x14ac:dyDescent="0.25">
      <c r="A44" s="1" t="s">
        <v>48</v>
      </c>
      <c r="B44" s="1"/>
      <c r="C44" s="6"/>
      <c r="D44" s="2" t="s">
        <v>49</v>
      </c>
      <c r="E44" s="13">
        <f>E45+E47</f>
        <v>73650</v>
      </c>
      <c r="F44" s="13">
        <f>F45+F47</f>
        <v>69644</v>
      </c>
      <c r="G44" s="19">
        <f t="shared" si="0"/>
        <v>94.560760353021038</v>
      </c>
    </row>
    <row r="45" spans="1:7" ht="14.1" customHeight="1" x14ac:dyDescent="0.25">
      <c r="A45" s="3"/>
      <c r="B45" s="22" t="s">
        <v>50</v>
      </c>
      <c r="C45" s="23"/>
      <c r="D45" s="24" t="s">
        <v>51</v>
      </c>
      <c r="E45" s="25">
        <f>SUM(E46:E46)</f>
        <v>1200</v>
      </c>
      <c r="F45" s="25">
        <f>SUM(F46:F46)</f>
        <v>1200</v>
      </c>
      <c r="G45" s="21">
        <f t="shared" si="0"/>
        <v>100</v>
      </c>
    </row>
    <row r="46" spans="1:7" ht="14.1" customHeight="1" x14ac:dyDescent="0.25">
      <c r="A46" s="4"/>
      <c r="B46" s="4"/>
      <c r="C46" s="7" t="s">
        <v>22</v>
      </c>
      <c r="D46" s="5" t="s">
        <v>23</v>
      </c>
      <c r="E46" s="9">
        <v>1200</v>
      </c>
      <c r="F46" s="9">
        <v>1200</v>
      </c>
      <c r="G46" s="11">
        <f t="shared" si="0"/>
        <v>100</v>
      </c>
    </row>
    <row r="47" spans="1:7" ht="14.1" customHeight="1" x14ac:dyDescent="0.25">
      <c r="A47" s="3"/>
      <c r="B47" s="22" t="s">
        <v>52</v>
      </c>
      <c r="C47" s="23"/>
      <c r="D47" s="24" t="s">
        <v>11</v>
      </c>
      <c r="E47" s="25">
        <f>SUM(E48:E56)</f>
        <v>72450</v>
      </c>
      <c r="F47" s="25">
        <f>SUM(F48:F56)</f>
        <v>68444</v>
      </c>
      <c r="G47" s="21">
        <f t="shared" si="0"/>
        <v>94.470669427191169</v>
      </c>
    </row>
    <row r="48" spans="1:7" ht="14.1" customHeight="1" x14ac:dyDescent="0.25">
      <c r="A48" s="4"/>
      <c r="B48" s="4"/>
      <c r="C48" s="7" t="s">
        <v>14</v>
      </c>
      <c r="D48" s="5" t="s">
        <v>15</v>
      </c>
      <c r="E48" s="9">
        <v>1547.1</v>
      </c>
      <c r="F48" s="9">
        <v>1548</v>
      </c>
      <c r="G48" s="11">
        <f t="shared" si="0"/>
        <v>100.05817335660268</v>
      </c>
    </row>
    <row r="49" spans="1:7" ht="14.1" customHeight="1" x14ac:dyDescent="0.25">
      <c r="A49" s="4"/>
      <c r="B49" s="4"/>
      <c r="C49" s="7" t="s">
        <v>16</v>
      </c>
      <c r="D49" s="5" t="s">
        <v>17</v>
      </c>
      <c r="E49" s="9">
        <v>196</v>
      </c>
      <c r="F49" s="9">
        <v>196</v>
      </c>
      <c r="G49" s="11">
        <f t="shared" si="0"/>
        <v>100</v>
      </c>
    </row>
    <row r="50" spans="1:7" ht="14.1" customHeight="1" x14ac:dyDescent="0.25">
      <c r="A50" s="4"/>
      <c r="B50" s="4"/>
      <c r="C50" s="7" t="s">
        <v>46</v>
      </c>
      <c r="D50" s="5" t="s">
        <v>47</v>
      </c>
      <c r="E50" s="9">
        <v>18000</v>
      </c>
      <c r="F50" s="9">
        <v>18000</v>
      </c>
      <c r="G50" s="11">
        <f t="shared" si="0"/>
        <v>100</v>
      </c>
    </row>
    <row r="51" spans="1:7" ht="14.1" customHeight="1" x14ac:dyDescent="0.25">
      <c r="A51" s="4"/>
      <c r="B51" s="4"/>
      <c r="C51" s="7" t="s">
        <v>18</v>
      </c>
      <c r="D51" s="5" t="s">
        <v>19</v>
      </c>
      <c r="E51" s="9">
        <v>1500</v>
      </c>
      <c r="F51" s="9">
        <v>2000</v>
      </c>
      <c r="G51" s="11">
        <f t="shared" si="0"/>
        <v>133.33333333333331</v>
      </c>
    </row>
    <row r="52" spans="1:7" ht="14.1" customHeight="1" x14ac:dyDescent="0.25">
      <c r="A52" s="4"/>
      <c r="B52" s="4"/>
      <c r="C52" s="7" t="s">
        <v>53</v>
      </c>
      <c r="D52" s="5" t="s">
        <v>54</v>
      </c>
      <c r="E52" s="9">
        <v>9000</v>
      </c>
      <c r="F52" s="9">
        <v>10000</v>
      </c>
      <c r="G52" s="11">
        <f t="shared" si="0"/>
        <v>111.11111111111111</v>
      </c>
    </row>
    <row r="53" spans="1:7" ht="14.1" customHeight="1" x14ac:dyDescent="0.25">
      <c r="A53" s="4"/>
      <c r="B53" s="4"/>
      <c r="C53" s="7" t="s">
        <v>20</v>
      </c>
      <c r="D53" s="5" t="s">
        <v>21</v>
      </c>
      <c r="E53" s="9">
        <v>0</v>
      </c>
      <c r="F53" s="9">
        <v>1500</v>
      </c>
      <c r="G53" s="11">
        <v>0</v>
      </c>
    </row>
    <row r="54" spans="1:7" ht="14.1" customHeight="1" x14ac:dyDescent="0.25">
      <c r="A54" s="4"/>
      <c r="B54" s="4"/>
      <c r="C54" s="7" t="s">
        <v>22</v>
      </c>
      <c r="D54" s="5" t="s">
        <v>23</v>
      </c>
      <c r="E54" s="9">
        <v>22500</v>
      </c>
      <c r="F54" s="9">
        <v>16000</v>
      </c>
      <c r="G54" s="11">
        <f t="shared" si="0"/>
        <v>71.111111111111114</v>
      </c>
    </row>
    <row r="55" spans="1:7" ht="14.1" customHeight="1" x14ac:dyDescent="0.25">
      <c r="A55" s="4"/>
      <c r="B55" s="4"/>
      <c r="C55" s="7" t="s">
        <v>55</v>
      </c>
      <c r="D55" s="5" t="s">
        <v>56</v>
      </c>
      <c r="E55" s="9">
        <v>1798.89</v>
      </c>
      <c r="F55" s="9">
        <v>2200</v>
      </c>
      <c r="G55" s="11">
        <f t="shared" si="0"/>
        <v>122.29763909966699</v>
      </c>
    </row>
    <row r="56" spans="1:7" ht="14.1" customHeight="1" x14ac:dyDescent="0.25">
      <c r="A56" s="4"/>
      <c r="B56" s="4"/>
      <c r="C56" s="7" t="s">
        <v>24</v>
      </c>
      <c r="D56" s="5" t="s">
        <v>25</v>
      </c>
      <c r="E56" s="9">
        <v>17908.009999999998</v>
      </c>
      <c r="F56" s="9">
        <v>17000</v>
      </c>
      <c r="G56" s="11">
        <f t="shared" si="0"/>
        <v>94.929587374588252</v>
      </c>
    </row>
    <row r="57" spans="1:7" ht="14.1" customHeight="1" x14ac:dyDescent="0.25">
      <c r="A57" s="1" t="s">
        <v>57</v>
      </c>
      <c r="B57" s="1"/>
      <c r="C57" s="6"/>
      <c r="D57" s="2" t="s">
        <v>58</v>
      </c>
      <c r="E57" s="13">
        <f>E58+E66</f>
        <v>88975</v>
      </c>
      <c r="F57" s="13">
        <f>F58+F66</f>
        <v>79466.399999999994</v>
      </c>
      <c r="G57" s="19">
        <f t="shared" si="0"/>
        <v>89.313177858949132</v>
      </c>
    </row>
    <row r="58" spans="1:7" ht="14.1" customHeight="1" x14ac:dyDescent="0.25">
      <c r="A58" s="3"/>
      <c r="B58" s="22" t="s">
        <v>59</v>
      </c>
      <c r="C58" s="23"/>
      <c r="D58" s="24" t="s">
        <v>60</v>
      </c>
      <c r="E58" s="25">
        <f>SUM(E59:E65)</f>
        <v>57700</v>
      </c>
      <c r="F58" s="25">
        <f>SUM(F59:F65)</f>
        <v>47466.400000000001</v>
      </c>
      <c r="G58" s="21">
        <f t="shared" si="0"/>
        <v>82.26412478336222</v>
      </c>
    </row>
    <row r="59" spans="1:7" ht="14.1" customHeight="1" x14ac:dyDescent="0.25">
      <c r="A59" s="4"/>
      <c r="B59" s="4"/>
      <c r="C59" s="7" t="s">
        <v>20</v>
      </c>
      <c r="D59" s="5" t="s">
        <v>21</v>
      </c>
      <c r="E59" s="9">
        <v>5000</v>
      </c>
      <c r="F59" s="9">
        <v>5000</v>
      </c>
      <c r="G59" s="11">
        <f t="shared" si="0"/>
        <v>100</v>
      </c>
    </row>
    <row r="60" spans="1:7" ht="14.1" customHeight="1" x14ac:dyDescent="0.25">
      <c r="A60" s="4"/>
      <c r="B60" s="4"/>
      <c r="C60" s="7" t="s">
        <v>22</v>
      </c>
      <c r="D60" s="5" t="s">
        <v>23</v>
      </c>
      <c r="E60" s="9">
        <v>17500</v>
      </c>
      <c r="F60" s="9">
        <v>17000</v>
      </c>
      <c r="G60" s="11">
        <f t="shared" si="0"/>
        <v>97.142857142857139</v>
      </c>
    </row>
    <row r="61" spans="1:7" ht="14.1" customHeight="1" x14ac:dyDescent="0.25">
      <c r="A61" s="4"/>
      <c r="B61" s="4"/>
      <c r="C61" s="7" t="s">
        <v>61</v>
      </c>
      <c r="D61" s="5" t="s">
        <v>62</v>
      </c>
      <c r="E61" s="9">
        <v>15000</v>
      </c>
      <c r="F61" s="9">
        <v>10000</v>
      </c>
      <c r="G61" s="11">
        <f t="shared" si="0"/>
        <v>66.666666666666657</v>
      </c>
    </row>
    <row r="62" spans="1:7" ht="14.1" customHeight="1" x14ac:dyDescent="0.25">
      <c r="A62" s="4"/>
      <c r="B62" s="4"/>
      <c r="C62" s="7" t="s">
        <v>24</v>
      </c>
      <c r="D62" s="5" t="s">
        <v>25</v>
      </c>
      <c r="E62" s="9">
        <v>4500</v>
      </c>
      <c r="F62" s="9">
        <v>4000</v>
      </c>
      <c r="G62" s="11">
        <f t="shared" si="0"/>
        <v>88.888888888888886</v>
      </c>
    </row>
    <row r="63" spans="1:7" ht="14.1" customHeight="1" x14ac:dyDescent="0.25">
      <c r="A63" s="4"/>
      <c r="B63" s="4"/>
      <c r="C63" s="7" t="s">
        <v>63</v>
      </c>
      <c r="D63" s="5" t="s">
        <v>64</v>
      </c>
      <c r="E63" s="9">
        <v>7600.78</v>
      </c>
      <c r="F63" s="9">
        <v>6466.4</v>
      </c>
      <c r="G63" s="11">
        <f t="shared" si="0"/>
        <v>85.075479095566507</v>
      </c>
    </row>
    <row r="64" spans="1:7" ht="14.1" customHeight="1" x14ac:dyDescent="0.25">
      <c r="A64" s="4"/>
      <c r="B64" s="4"/>
      <c r="C64" s="7" t="s">
        <v>42</v>
      </c>
      <c r="D64" s="5" t="s">
        <v>43</v>
      </c>
      <c r="E64" s="9">
        <v>4999.22</v>
      </c>
      <c r="F64" s="9">
        <v>5000</v>
      </c>
      <c r="G64" s="11">
        <f t="shared" si="0"/>
        <v>100.01560243397969</v>
      </c>
    </row>
    <row r="65" spans="1:7" ht="14.1" customHeight="1" x14ac:dyDescent="0.25">
      <c r="A65" s="4"/>
      <c r="B65" s="4"/>
      <c r="C65" s="76" t="s">
        <v>105</v>
      </c>
      <c r="D65" s="32" t="s">
        <v>106</v>
      </c>
      <c r="E65" s="9">
        <v>3100</v>
      </c>
      <c r="F65" s="9">
        <v>0</v>
      </c>
      <c r="G65" s="11">
        <f t="shared" si="0"/>
        <v>0</v>
      </c>
    </row>
    <row r="66" spans="1:7" ht="14.1" customHeight="1" x14ac:dyDescent="0.25">
      <c r="A66" s="3"/>
      <c r="B66" s="22" t="s">
        <v>65</v>
      </c>
      <c r="C66" s="23"/>
      <c r="D66" s="24" t="s">
        <v>11</v>
      </c>
      <c r="E66" s="25">
        <f>SUM(E67)</f>
        <v>31275</v>
      </c>
      <c r="F66" s="25">
        <f>SUM(F67)</f>
        <v>32000</v>
      </c>
      <c r="G66" s="21">
        <f t="shared" si="0"/>
        <v>102.31814548361311</v>
      </c>
    </row>
    <row r="67" spans="1:7" ht="14.1" customHeight="1" x14ac:dyDescent="0.25">
      <c r="A67" s="4"/>
      <c r="B67" s="4"/>
      <c r="C67" s="7" t="s">
        <v>24</v>
      </c>
      <c r="D67" s="5" t="s">
        <v>25</v>
      </c>
      <c r="E67" s="9">
        <v>31275</v>
      </c>
      <c r="F67" s="9">
        <v>32000</v>
      </c>
      <c r="G67" s="11">
        <f t="shared" si="0"/>
        <v>102.31814548361311</v>
      </c>
    </row>
    <row r="68" spans="1:7" ht="14.1" customHeight="1" x14ac:dyDescent="0.25">
      <c r="A68" s="1" t="s">
        <v>66</v>
      </c>
      <c r="B68" s="1"/>
      <c r="C68" s="6"/>
      <c r="D68" s="2" t="s">
        <v>67</v>
      </c>
      <c r="E68" s="13">
        <f>E69</f>
        <v>21000</v>
      </c>
      <c r="F68" s="13">
        <f>F69</f>
        <v>66000</v>
      </c>
      <c r="G68" s="19">
        <f t="shared" si="0"/>
        <v>314.28571428571428</v>
      </c>
    </row>
    <row r="69" spans="1:7" ht="14.1" customHeight="1" x14ac:dyDescent="0.25">
      <c r="A69" s="3"/>
      <c r="B69" s="22" t="s">
        <v>68</v>
      </c>
      <c r="C69" s="23"/>
      <c r="D69" s="24" t="s">
        <v>69</v>
      </c>
      <c r="E69" s="25">
        <f>SUM(E70:E71)</f>
        <v>21000</v>
      </c>
      <c r="F69" s="25">
        <f>SUM(F70:F71)</f>
        <v>66000</v>
      </c>
      <c r="G69" s="21">
        <f t="shared" ref="G69:G148" si="1">F69/E69*100</f>
        <v>314.28571428571428</v>
      </c>
    </row>
    <row r="70" spans="1:7" ht="14.1" customHeight="1" x14ac:dyDescent="0.25">
      <c r="A70" s="4"/>
      <c r="B70" s="4"/>
      <c r="C70" s="7" t="s">
        <v>22</v>
      </c>
      <c r="D70" s="5" t="s">
        <v>23</v>
      </c>
      <c r="E70" s="9">
        <v>20000</v>
      </c>
      <c r="F70" s="9">
        <v>65000</v>
      </c>
      <c r="G70" s="11">
        <f t="shared" si="1"/>
        <v>325</v>
      </c>
    </row>
    <row r="71" spans="1:7" ht="14.1" customHeight="1" x14ac:dyDescent="0.25">
      <c r="A71" s="4"/>
      <c r="B71" s="4"/>
      <c r="C71" s="7" t="s">
        <v>61</v>
      </c>
      <c r="D71" s="5" t="s">
        <v>62</v>
      </c>
      <c r="E71" s="9">
        <v>1000</v>
      </c>
      <c r="F71" s="9">
        <v>1000</v>
      </c>
      <c r="G71" s="11">
        <f t="shared" si="1"/>
        <v>100</v>
      </c>
    </row>
    <row r="72" spans="1:7" ht="14.1" customHeight="1" x14ac:dyDescent="0.25">
      <c r="A72" s="1" t="s">
        <v>70</v>
      </c>
      <c r="B72" s="1"/>
      <c r="C72" s="6"/>
      <c r="D72" s="2" t="s">
        <v>71</v>
      </c>
      <c r="E72" s="13">
        <f>E73+E77+E79+E84+E106+E110</f>
        <v>2651577.3000000003</v>
      </c>
      <c r="F72" s="13">
        <f>F73+F77+F79+F84+F106+F110</f>
        <v>2406782</v>
      </c>
      <c r="G72" s="19">
        <f t="shared" si="1"/>
        <v>90.767936503303133</v>
      </c>
    </row>
    <row r="73" spans="1:7" ht="14.1" customHeight="1" x14ac:dyDescent="0.25">
      <c r="A73" s="3"/>
      <c r="B73" s="22" t="s">
        <v>72</v>
      </c>
      <c r="C73" s="23"/>
      <c r="D73" s="24" t="s">
        <v>73</v>
      </c>
      <c r="E73" s="25">
        <f>SUM(E74:E76)</f>
        <v>65931</v>
      </c>
      <c r="F73" s="25">
        <f>SUM(F74:F75)</f>
        <v>69032</v>
      </c>
      <c r="G73" s="21">
        <f t="shared" si="1"/>
        <v>104.70340204152826</v>
      </c>
    </row>
    <row r="74" spans="1:7" ht="14.1" customHeight="1" x14ac:dyDescent="0.25">
      <c r="A74" s="4"/>
      <c r="B74" s="4"/>
      <c r="C74" s="7" t="s">
        <v>12</v>
      </c>
      <c r="D74" s="5" t="s">
        <v>13</v>
      </c>
      <c r="E74" s="9">
        <v>59930.02</v>
      </c>
      <c r="F74" s="9">
        <v>69032</v>
      </c>
      <c r="G74" s="11">
        <f t="shared" si="1"/>
        <v>115.18768056476539</v>
      </c>
    </row>
    <row r="75" spans="1:7" ht="14.1" customHeight="1" x14ac:dyDescent="0.25">
      <c r="A75" s="4"/>
      <c r="B75" s="4"/>
      <c r="C75" s="7" t="s">
        <v>84</v>
      </c>
      <c r="D75" s="5" t="s">
        <v>85</v>
      </c>
      <c r="E75" s="9">
        <v>4996.9799999999996</v>
      </c>
      <c r="F75" s="9">
        <v>0</v>
      </c>
      <c r="G75" s="11">
        <v>0</v>
      </c>
    </row>
    <row r="76" spans="1:7" ht="14.1" customHeight="1" x14ac:dyDescent="0.25">
      <c r="A76" s="4"/>
      <c r="B76" s="4"/>
      <c r="C76" s="76" t="s">
        <v>18</v>
      </c>
      <c r="D76" s="32" t="s">
        <v>433</v>
      </c>
      <c r="E76" s="9">
        <v>1004</v>
      </c>
      <c r="F76" s="9">
        <v>0</v>
      </c>
      <c r="G76" s="11"/>
    </row>
    <row r="77" spans="1:7" ht="14.1" customHeight="1" x14ac:dyDescent="0.25">
      <c r="A77" s="3"/>
      <c r="B77" s="22" t="s">
        <v>76</v>
      </c>
      <c r="C77" s="23"/>
      <c r="D77" s="24" t="s">
        <v>77</v>
      </c>
      <c r="E77" s="25">
        <f>SUM(E78)</f>
        <v>7000</v>
      </c>
      <c r="F77" s="25">
        <f>SUM(F78)</f>
        <v>3000</v>
      </c>
      <c r="G77" s="21">
        <f t="shared" si="1"/>
        <v>42.857142857142854</v>
      </c>
    </row>
    <row r="78" spans="1:7" ht="14.1" customHeight="1" x14ac:dyDescent="0.25">
      <c r="A78" s="4"/>
      <c r="B78" s="4"/>
      <c r="C78" s="7" t="s">
        <v>24</v>
      </c>
      <c r="D78" s="5" t="s">
        <v>25</v>
      </c>
      <c r="E78" s="9">
        <v>7000</v>
      </c>
      <c r="F78" s="9">
        <v>3000</v>
      </c>
      <c r="G78" s="11">
        <f t="shared" si="1"/>
        <v>42.857142857142854</v>
      </c>
    </row>
    <row r="79" spans="1:7" ht="14.1" customHeight="1" x14ac:dyDescent="0.25">
      <c r="A79" s="3"/>
      <c r="B79" s="22" t="s">
        <v>78</v>
      </c>
      <c r="C79" s="23"/>
      <c r="D79" s="24" t="s">
        <v>79</v>
      </c>
      <c r="E79" s="25">
        <f>SUM(E80:E83)</f>
        <v>130000</v>
      </c>
      <c r="F79" s="25">
        <f>SUM(F80:F83)</f>
        <v>145000</v>
      </c>
      <c r="G79" s="21">
        <f t="shared" si="1"/>
        <v>111.53846153846155</v>
      </c>
    </row>
    <row r="80" spans="1:7" ht="14.1" customHeight="1" x14ac:dyDescent="0.25">
      <c r="A80" s="4"/>
      <c r="B80" s="4"/>
      <c r="C80" s="7" t="s">
        <v>80</v>
      </c>
      <c r="D80" s="5" t="s">
        <v>81</v>
      </c>
      <c r="E80" s="9">
        <v>121500</v>
      </c>
      <c r="F80" s="9">
        <v>122000</v>
      </c>
      <c r="G80" s="11">
        <f t="shared" si="1"/>
        <v>100.41152263374487</v>
      </c>
    </row>
    <row r="81" spans="1:7" ht="14.1" customHeight="1" x14ac:dyDescent="0.25">
      <c r="A81" s="4"/>
      <c r="B81" s="4"/>
      <c r="C81" s="7" t="s">
        <v>18</v>
      </c>
      <c r="D81" s="5" t="s">
        <v>19</v>
      </c>
      <c r="E81" s="9">
        <v>4500</v>
      </c>
      <c r="F81" s="9">
        <v>7000</v>
      </c>
      <c r="G81" s="11">
        <f t="shared" si="1"/>
        <v>155.55555555555557</v>
      </c>
    </row>
    <row r="82" spans="1:7" ht="14.1" customHeight="1" x14ac:dyDescent="0.25">
      <c r="A82" s="4"/>
      <c r="B82" s="4"/>
      <c r="C82" s="7" t="s">
        <v>117</v>
      </c>
      <c r="D82" s="5" t="s">
        <v>468</v>
      </c>
      <c r="E82" s="9">
        <v>0</v>
      </c>
      <c r="F82" s="9">
        <v>1000</v>
      </c>
      <c r="G82" s="11">
        <v>0</v>
      </c>
    </row>
    <row r="83" spans="1:7" ht="14.1" customHeight="1" x14ac:dyDescent="0.25">
      <c r="A83" s="4"/>
      <c r="B83" s="4"/>
      <c r="C83" s="7" t="s">
        <v>22</v>
      </c>
      <c r="D83" s="5" t="s">
        <v>23</v>
      </c>
      <c r="E83" s="9">
        <v>4000</v>
      </c>
      <c r="F83" s="9">
        <v>15000</v>
      </c>
      <c r="G83" s="11">
        <f>F83/E83%</f>
        <v>375</v>
      </c>
    </row>
    <row r="84" spans="1:7" ht="14.1" customHeight="1" x14ac:dyDescent="0.25">
      <c r="A84" s="3"/>
      <c r="B84" s="22" t="s">
        <v>82</v>
      </c>
      <c r="C84" s="23"/>
      <c r="D84" s="24" t="s">
        <v>83</v>
      </c>
      <c r="E84" s="25">
        <f>SUM(E85:E105)</f>
        <v>2304996.3000000003</v>
      </c>
      <c r="F84" s="25">
        <f>SUM(F85:F104)</f>
        <v>2033950</v>
      </c>
      <c r="G84" s="21">
        <f t="shared" si="1"/>
        <v>88.240922555927739</v>
      </c>
    </row>
    <row r="85" spans="1:7" ht="14.1" customHeight="1" x14ac:dyDescent="0.25">
      <c r="A85" s="4"/>
      <c r="B85" s="4"/>
      <c r="C85" s="7" t="s">
        <v>74</v>
      </c>
      <c r="D85" s="5" t="s">
        <v>75</v>
      </c>
      <c r="E85" s="9">
        <v>7900</v>
      </c>
      <c r="F85" s="9">
        <v>8100</v>
      </c>
      <c r="G85" s="11">
        <f t="shared" si="1"/>
        <v>102.53164556962024</v>
      </c>
    </row>
    <row r="86" spans="1:7" ht="14.1" customHeight="1" x14ac:dyDescent="0.25">
      <c r="A86" s="4"/>
      <c r="B86" s="4"/>
      <c r="C86" s="7" t="s">
        <v>12</v>
      </c>
      <c r="D86" s="5" t="s">
        <v>13</v>
      </c>
      <c r="E86" s="9">
        <v>1291318.3400000001</v>
      </c>
      <c r="F86" s="9">
        <v>1200000</v>
      </c>
      <c r="G86" s="11">
        <f t="shared" si="1"/>
        <v>92.928285987171833</v>
      </c>
    </row>
    <row r="87" spans="1:7" ht="14.1" customHeight="1" x14ac:dyDescent="0.25">
      <c r="A87" s="4"/>
      <c r="B87" s="4"/>
      <c r="C87" s="7" t="s">
        <v>84</v>
      </c>
      <c r="D87" s="5" t="s">
        <v>85</v>
      </c>
      <c r="E87" s="9">
        <v>83481.66</v>
      </c>
      <c r="F87" s="9">
        <v>95150</v>
      </c>
      <c r="G87" s="11">
        <f t="shared" si="1"/>
        <v>113.97712982707817</v>
      </c>
    </row>
    <row r="88" spans="1:7" ht="14.1" customHeight="1" x14ac:dyDescent="0.25">
      <c r="A88" s="4"/>
      <c r="B88" s="4"/>
      <c r="C88" s="7" t="s">
        <v>14</v>
      </c>
      <c r="D88" s="5" t="s">
        <v>15</v>
      </c>
      <c r="E88" s="9">
        <v>209800</v>
      </c>
      <c r="F88" s="9">
        <v>193300</v>
      </c>
      <c r="G88" s="11">
        <f t="shared" si="1"/>
        <v>92.135367016205919</v>
      </c>
    </row>
    <row r="89" spans="1:7" ht="14.1" customHeight="1" x14ac:dyDescent="0.25">
      <c r="A89" s="4"/>
      <c r="B89" s="4"/>
      <c r="C89" s="7" t="s">
        <v>16</v>
      </c>
      <c r="D89" s="5" t="s">
        <v>17</v>
      </c>
      <c r="E89" s="9">
        <v>18000</v>
      </c>
      <c r="F89" s="9">
        <v>27100</v>
      </c>
      <c r="G89" s="11">
        <f t="shared" si="1"/>
        <v>150.55555555555554</v>
      </c>
    </row>
    <row r="90" spans="1:7" ht="14.1" customHeight="1" x14ac:dyDescent="0.25">
      <c r="A90" s="4"/>
      <c r="B90" s="4"/>
      <c r="C90" s="7" t="s">
        <v>86</v>
      </c>
      <c r="D90" s="5" t="s">
        <v>87</v>
      </c>
      <c r="E90" s="9">
        <v>4000</v>
      </c>
      <c r="F90" s="9">
        <v>5000</v>
      </c>
      <c r="G90" s="11">
        <f t="shared" si="1"/>
        <v>125</v>
      </c>
    </row>
    <row r="91" spans="1:7" ht="14.1" customHeight="1" x14ac:dyDescent="0.25">
      <c r="A91" s="4"/>
      <c r="B91" s="4"/>
      <c r="C91" s="7" t="s">
        <v>46</v>
      </c>
      <c r="D91" s="5" t="s">
        <v>47</v>
      </c>
      <c r="E91" s="9">
        <v>23040</v>
      </c>
      <c r="F91" s="9">
        <v>0</v>
      </c>
      <c r="G91" s="11">
        <f t="shared" si="1"/>
        <v>0</v>
      </c>
    </row>
    <row r="92" spans="1:7" ht="14.1" customHeight="1" x14ac:dyDescent="0.25">
      <c r="A92" s="4"/>
      <c r="B92" s="4"/>
      <c r="C92" s="7" t="s">
        <v>18</v>
      </c>
      <c r="D92" s="5" t="s">
        <v>19</v>
      </c>
      <c r="E92" s="9">
        <v>91411.87</v>
      </c>
      <c r="F92" s="9">
        <v>95000</v>
      </c>
      <c r="G92" s="11">
        <f t="shared" si="1"/>
        <v>103.9252342173943</v>
      </c>
    </row>
    <row r="93" spans="1:7" ht="14.1" customHeight="1" x14ac:dyDescent="0.25">
      <c r="A93" s="4"/>
      <c r="B93" s="4"/>
      <c r="C93" s="7" t="s">
        <v>53</v>
      </c>
      <c r="D93" s="5" t="s">
        <v>54</v>
      </c>
      <c r="E93" s="9">
        <v>70000</v>
      </c>
      <c r="F93" s="9">
        <v>70000</v>
      </c>
      <c r="G93" s="11">
        <f t="shared" si="1"/>
        <v>100</v>
      </c>
    </row>
    <row r="94" spans="1:7" ht="14.1" customHeight="1" x14ac:dyDescent="0.25">
      <c r="A94" s="4"/>
      <c r="B94" s="4"/>
      <c r="C94" s="7" t="s">
        <v>20</v>
      </c>
      <c r="D94" s="5" t="s">
        <v>21</v>
      </c>
      <c r="E94" s="9">
        <v>28500</v>
      </c>
      <c r="F94" s="9">
        <v>15000</v>
      </c>
      <c r="G94" s="11">
        <f t="shared" si="1"/>
        <v>52.631578947368418</v>
      </c>
    </row>
    <row r="95" spans="1:7" ht="14.1" customHeight="1" x14ac:dyDescent="0.25">
      <c r="A95" s="4"/>
      <c r="B95" s="4"/>
      <c r="C95" s="7" t="s">
        <v>88</v>
      </c>
      <c r="D95" s="5" t="s">
        <v>89</v>
      </c>
      <c r="E95" s="9">
        <v>1149</v>
      </c>
      <c r="F95" s="9">
        <v>2000</v>
      </c>
      <c r="G95" s="11">
        <f t="shared" si="1"/>
        <v>174.06440382941688</v>
      </c>
    </row>
    <row r="96" spans="1:7" ht="14.1" customHeight="1" x14ac:dyDescent="0.25">
      <c r="A96" s="4"/>
      <c r="B96" s="4"/>
      <c r="C96" s="7" t="s">
        <v>22</v>
      </c>
      <c r="D96" s="5" t="s">
        <v>23</v>
      </c>
      <c r="E96" s="9">
        <v>272000</v>
      </c>
      <c r="F96" s="9">
        <v>240000</v>
      </c>
      <c r="G96" s="11">
        <f t="shared" si="1"/>
        <v>88.235294117647058</v>
      </c>
    </row>
    <row r="97" spans="1:7" ht="14.1" customHeight="1" x14ac:dyDescent="0.25">
      <c r="A97" s="4"/>
      <c r="B97" s="4"/>
      <c r="C97" s="7" t="s">
        <v>90</v>
      </c>
      <c r="D97" s="5" t="s">
        <v>91</v>
      </c>
      <c r="E97" s="9">
        <v>20000</v>
      </c>
      <c r="F97" s="9">
        <v>20000</v>
      </c>
      <c r="G97" s="11">
        <f t="shared" si="1"/>
        <v>100</v>
      </c>
    </row>
    <row r="98" spans="1:7" ht="14.1" customHeight="1" x14ac:dyDescent="0.25">
      <c r="A98" s="4"/>
      <c r="B98" s="4"/>
      <c r="C98" s="7" t="s">
        <v>92</v>
      </c>
      <c r="D98" s="5" t="s">
        <v>93</v>
      </c>
      <c r="E98" s="9">
        <v>15400</v>
      </c>
      <c r="F98" s="9">
        <v>13600</v>
      </c>
      <c r="G98" s="11">
        <f t="shared" si="1"/>
        <v>88.311688311688314</v>
      </c>
    </row>
    <row r="99" spans="1:7" ht="14.1" customHeight="1" x14ac:dyDescent="0.25">
      <c r="A99" s="4"/>
      <c r="B99" s="4"/>
      <c r="C99" s="7" t="s">
        <v>24</v>
      </c>
      <c r="D99" s="5" t="s">
        <v>25</v>
      </c>
      <c r="E99" s="9">
        <v>2000</v>
      </c>
      <c r="F99" s="9">
        <v>2400</v>
      </c>
      <c r="G99" s="11">
        <f t="shared" si="1"/>
        <v>120</v>
      </c>
    </row>
    <row r="100" spans="1:7" ht="14.1" customHeight="1" x14ac:dyDescent="0.25">
      <c r="A100" s="4"/>
      <c r="B100" s="4"/>
      <c r="C100" s="7" t="s">
        <v>94</v>
      </c>
      <c r="D100" s="5" t="s">
        <v>95</v>
      </c>
      <c r="E100" s="9">
        <v>25000</v>
      </c>
      <c r="F100" s="9">
        <v>26700</v>
      </c>
      <c r="G100" s="11">
        <f t="shared" si="1"/>
        <v>106.80000000000001</v>
      </c>
    </row>
    <row r="101" spans="1:7" ht="14.1" customHeight="1" x14ac:dyDescent="0.25">
      <c r="A101" s="4"/>
      <c r="B101" s="4"/>
      <c r="C101" s="7" t="s">
        <v>96</v>
      </c>
      <c r="D101" s="5" t="s">
        <v>97</v>
      </c>
      <c r="E101" s="9">
        <v>8423</v>
      </c>
      <c r="F101" s="9">
        <v>9000</v>
      </c>
      <c r="G101" s="11">
        <f t="shared" si="1"/>
        <v>106.85029087023625</v>
      </c>
    </row>
    <row r="102" spans="1:7" ht="14.1" customHeight="1" x14ac:dyDescent="0.25">
      <c r="A102" s="4"/>
      <c r="B102" s="4"/>
      <c r="C102" s="7" t="s">
        <v>98</v>
      </c>
      <c r="D102" s="5" t="s">
        <v>99</v>
      </c>
      <c r="E102" s="9">
        <v>2588</v>
      </c>
      <c r="F102" s="9">
        <v>2600</v>
      </c>
      <c r="G102" s="11">
        <f t="shared" si="1"/>
        <v>100.46367851622875</v>
      </c>
    </row>
    <row r="103" spans="1:7" ht="14.1" customHeight="1" x14ac:dyDescent="0.25">
      <c r="A103" s="4"/>
      <c r="B103" s="4"/>
      <c r="C103" s="7" t="s">
        <v>26</v>
      </c>
      <c r="D103" s="5" t="s">
        <v>27</v>
      </c>
      <c r="E103" s="9">
        <v>12000</v>
      </c>
      <c r="F103" s="9">
        <v>9000</v>
      </c>
      <c r="G103" s="11">
        <f t="shared" si="1"/>
        <v>75</v>
      </c>
    </row>
    <row r="104" spans="1:7" ht="14.1" customHeight="1" x14ac:dyDescent="0.25">
      <c r="A104" s="4"/>
      <c r="B104" s="4"/>
      <c r="C104" s="7" t="s">
        <v>4</v>
      </c>
      <c r="D104" s="5" t="s">
        <v>5</v>
      </c>
      <c r="E104" s="9">
        <v>100184.43</v>
      </c>
      <c r="F104" s="9">
        <v>0</v>
      </c>
      <c r="G104" s="11">
        <f t="shared" si="1"/>
        <v>0</v>
      </c>
    </row>
    <row r="105" spans="1:7" ht="14.1" customHeight="1" x14ac:dyDescent="0.25">
      <c r="A105" s="4"/>
      <c r="B105" s="4"/>
      <c r="C105" s="7" t="s">
        <v>119</v>
      </c>
      <c r="D105" s="5" t="s">
        <v>436</v>
      </c>
      <c r="E105" s="9">
        <v>18800</v>
      </c>
      <c r="F105" s="9">
        <v>0</v>
      </c>
      <c r="G105" s="11">
        <f t="shared" si="1"/>
        <v>0</v>
      </c>
    </row>
    <row r="106" spans="1:7" ht="14.1" customHeight="1" x14ac:dyDescent="0.25">
      <c r="A106" s="3"/>
      <c r="B106" s="22" t="s">
        <v>100</v>
      </c>
      <c r="C106" s="23"/>
      <c r="D106" s="24" t="s">
        <v>101</v>
      </c>
      <c r="E106" s="25">
        <f>SUM(E107:E108)</f>
        <v>11650</v>
      </c>
      <c r="F106" s="25">
        <f>SUM(F107:F109)</f>
        <v>31000</v>
      </c>
      <c r="G106" s="21">
        <f t="shared" si="1"/>
        <v>266.09442060085837</v>
      </c>
    </row>
    <row r="107" spans="1:7" ht="14.1" customHeight="1" x14ac:dyDescent="0.25">
      <c r="A107" s="4"/>
      <c r="B107" s="4"/>
      <c r="C107" s="7" t="s">
        <v>18</v>
      </c>
      <c r="D107" s="5" t="s">
        <v>19</v>
      </c>
      <c r="E107" s="9">
        <v>11650</v>
      </c>
      <c r="F107" s="9">
        <v>10000</v>
      </c>
      <c r="G107" s="11">
        <f t="shared" si="1"/>
        <v>85.836909871244643</v>
      </c>
    </row>
    <row r="108" spans="1:7" ht="14.1" customHeight="1" x14ac:dyDescent="0.25">
      <c r="A108" s="4"/>
      <c r="B108" s="4"/>
      <c r="C108" s="7" t="s">
        <v>22</v>
      </c>
      <c r="D108" s="5" t="s">
        <v>471</v>
      </c>
      <c r="E108" s="9">
        <v>0</v>
      </c>
      <c r="F108" s="9">
        <v>2000</v>
      </c>
      <c r="G108" s="11">
        <v>0</v>
      </c>
    </row>
    <row r="109" spans="1:7" ht="14.1" customHeight="1" x14ac:dyDescent="0.25">
      <c r="A109" s="4"/>
      <c r="B109" s="4"/>
      <c r="C109" s="7" t="s">
        <v>22</v>
      </c>
      <c r="D109" s="5"/>
      <c r="E109" s="9">
        <v>16400</v>
      </c>
      <c r="F109" s="9">
        <v>19000</v>
      </c>
      <c r="G109" s="11">
        <f t="shared" si="1"/>
        <v>115.85365853658536</v>
      </c>
    </row>
    <row r="110" spans="1:7" ht="14.1" customHeight="1" x14ac:dyDescent="0.25">
      <c r="A110" s="3"/>
      <c r="B110" s="22" t="s">
        <v>102</v>
      </c>
      <c r="C110" s="23"/>
      <c r="D110" s="24" t="s">
        <v>11</v>
      </c>
      <c r="E110" s="25">
        <f>SUM(E111:E116)</f>
        <v>132000</v>
      </c>
      <c r="F110" s="25">
        <f>SUM(F111:F116)</f>
        <v>124800</v>
      </c>
      <c r="G110" s="21">
        <f t="shared" si="1"/>
        <v>94.545454545454547</v>
      </c>
    </row>
    <row r="111" spans="1:7" ht="14.1" customHeight="1" x14ac:dyDescent="0.25">
      <c r="A111" s="4"/>
      <c r="B111" s="4"/>
      <c r="C111" s="7" t="s">
        <v>80</v>
      </c>
      <c r="D111" s="5" t="s">
        <v>81</v>
      </c>
      <c r="E111" s="9">
        <v>65000</v>
      </c>
      <c r="F111" s="9">
        <v>64800</v>
      </c>
      <c r="G111" s="11">
        <f t="shared" si="1"/>
        <v>99.692307692307693</v>
      </c>
    </row>
    <row r="112" spans="1:7" ht="14.1" customHeight="1" x14ac:dyDescent="0.25">
      <c r="A112" s="4"/>
      <c r="B112" s="4"/>
      <c r="C112" s="7" t="s">
        <v>103</v>
      </c>
      <c r="D112" s="5" t="s">
        <v>104</v>
      </c>
      <c r="E112" s="9">
        <v>26000</v>
      </c>
      <c r="F112" s="9">
        <v>22000</v>
      </c>
      <c r="G112" s="11">
        <f t="shared" si="1"/>
        <v>84.615384615384613</v>
      </c>
    </row>
    <row r="113" spans="1:7" ht="14.1" customHeight="1" x14ac:dyDescent="0.25">
      <c r="A113" s="4"/>
      <c r="B113" s="4"/>
      <c r="C113" s="7" t="s">
        <v>18</v>
      </c>
      <c r="D113" s="5" t="s">
        <v>19</v>
      </c>
      <c r="E113" s="9">
        <v>1000</v>
      </c>
      <c r="F113" s="9">
        <v>1000</v>
      </c>
      <c r="G113" s="11">
        <f t="shared" si="1"/>
        <v>100</v>
      </c>
    </row>
    <row r="114" spans="1:7" ht="14.1" customHeight="1" x14ac:dyDescent="0.25">
      <c r="A114" s="4"/>
      <c r="B114" s="4"/>
      <c r="C114" s="7" t="s">
        <v>22</v>
      </c>
      <c r="D114" s="5" t="s">
        <v>23</v>
      </c>
      <c r="E114" s="9">
        <v>2000</v>
      </c>
      <c r="F114" s="9">
        <v>2000</v>
      </c>
      <c r="G114" s="11">
        <f t="shared" si="1"/>
        <v>100</v>
      </c>
    </row>
    <row r="115" spans="1:7" ht="14.1" customHeight="1" x14ac:dyDescent="0.25">
      <c r="A115" s="4"/>
      <c r="B115" s="4"/>
      <c r="C115" s="7" t="s">
        <v>24</v>
      </c>
      <c r="D115" s="5" t="s">
        <v>25</v>
      </c>
      <c r="E115" s="9">
        <v>20000</v>
      </c>
      <c r="F115" s="9">
        <v>20000</v>
      </c>
      <c r="G115" s="11">
        <f t="shared" si="1"/>
        <v>100</v>
      </c>
    </row>
    <row r="116" spans="1:7" ht="14.1" customHeight="1" x14ac:dyDescent="0.25">
      <c r="A116" s="4"/>
      <c r="B116" s="4"/>
      <c r="C116" s="7" t="s">
        <v>105</v>
      </c>
      <c r="D116" s="5" t="s">
        <v>106</v>
      </c>
      <c r="E116" s="9">
        <v>18000</v>
      </c>
      <c r="F116" s="9">
        <v>15000</v>
      </c>
      <c r="G116" s="11">
        <f t="shared" si="1"/>
        <v>83.333333333333343</v>
      </c>
    </row>
    <row r="117" spans="1:7" ht="24" customHeight="1" x14ac:dyDescent="0.25">
      <c r="A117" s="1" t="s">
        <v>107</v>
      </c>
      <c r="B117" s="1"/>
      <c r="C117" s="6"/>
      <c r="D117" s="2" t="s">
        <v>108</v>
      </c>
      <c r="E117" s="13">
        <f>SUM(E121,E118)</f>
        <v>74258.000000000015</v>
      </c>
      <c r="F117" s="13">
        <f>F118</f>
        <v>1716</v>
      </c>
      <c r="G117" s="19">
        <f t="shared" si="1"/>
        <v>2.3108621293328659</v>
      </c>
    </row>
    <row r="118" spans="1:7" ht="14.1" customHeight="1" x14ac:dyDescent="0.25">
      <c r="A118" s="3"/>
      <c r="B118" s="22" t="s">
        <v>109</v>
      </c>
      <c r="C118" s="23"/>
      <c r="D118" s="24" t="s">
        <v>110</v>
      </c>
      <c r="E118" s="25">
        <f>SUM(E119:E120)</f>
        <v>1704</v>
      </c>
      <c r="F118" s="25">
        <f>SUM(F119:F120)</f>
        <v>1716</v>
      </c>
      <c r="G118" s="21">
        <f t="shared" si="1"/>
        <v>100.70422535211267</v>
      </c>
    </row>
    <row r="119" spans="1:7" ht="14.1" customHeight="1" x14ac:dyDescent="0.25">
      <c r="A119" s="4"/>
      <c r="B119" s="4"/>
      <c r="C119" s="7" t="s">
        <v>18</v>
      </c>
      <c r="D119" s="5" t="s">
        <v>19</v>
      </c>
      <c r="E119" s="9">
        <v>1674.12</v>
      </c>
      <c r="F119" s="9">
        <v>1716</v>
      </c>
      <c r="G119" s="11">
        <f t="shared" si="1"/>
        <v>102.50161278761381</v>
      </c>
    </row>
    <row r="120" spans="1:7" ht="14.1" customHeight="1" x14ac:dyDescent="0.25">
      <c r="A120" s="4"/>
      <c r="B120" s="4"/>
      <c r="C120" s="7" t="s">
        <v>92</v>
      </c>
      <c r="D120" s="5" t="s">
        <v>93</v>
      </c>
      <c r="E120" s="9">
        <v>29.88</v>
      </c>
      <c r="F120" s="9">
        <v>0</v>
      </c>
      <c r="G120" s="11">
        <f t="shared" si="1"/>
        <v>0</v>
      </c>
    </row>
    <row r="121" spans="1:7" ht="14.1" customHeight="1" x14ac:dyDescent="0.25">
      <c r="A121" s="4"/>
      <c r="B121" s="108" t="s">
        <v>393</v>
      </c>
      <c r="C121" s="109"/>
      <c r="D121" s="110" t="s">
        <v>437</v>
      </c>
      <c r="E121" s="111">
        <f>SUM(E122:E132)</f>
        <v>72554.000000000015</v>
      </c>
      <c r="F121" s="111">
        <f>SUM(F122:F132)</f>
        <v>0</v>
      </c>
      <c r="G121" s="105">
        <v>0</v>
      </c>
    </row>
    <row r="122" spans="1:7" ht="14.1" customHeight="1" x14ac:dyDescent="0.25">
      <c r="A122" s="4"/>
      <c r="B122" s="4"/>
      <c r="C122" s="7" t="s">
        <v>74</v>
      </c>
      <c r="D122" s="5" t="s">
        <v>438</v>
      </c>
      <c r="E122" s="9">
        <v>875.32</v>
      </c>
      <c r="F122" s="9">
        <v>0</v>
      </c>
      <c r="G122" s="11">
        <v>0</v>
      </c>
    </row>
    <row r="123" spans="1:7" ht="14.1" customHeight="1" x14ac:dyDescent="0.25">
      <c r="A123" s="4"/>
      <c r="B123" s="4"/>
      <c r="C123" s="7" t="s">
        <v>80</v>
      </c>
      <c r="D123" s="5" t="s">
        <v>439</v>
      </c>
      <c r="E123" s="9">
        <v>37020</v>
      </c>
      <c r="F123" s="9">
        <v>0</v>
      </c>
      <c r="G123" s="11">
        <v>0</v>
      </c>
    </row>
    <row r="124" spans="1:7" ht="14.1" customHeight="1" x14ac:dyDescent="0.25">
      <c r="A124" s="4"/>
      <c r="B124" s="4"/>
      <c r="C124" s="7" t="s">
        <v>12</v>
      </c>
      <c r="D124" s="5" t="s">
        <v>440</v>
      </c>
      <c r="E124" s="9">
        <v>1660.25</v>
      </c>
      <c r="F124" s="9">
        <v>0</v>
      </c>
      <c r="G124" s="11">
        <v>0</v>
      </c>
    </row>
    <row r="125" spans="1:7" ht="14.1" customHeight="1" x14ac:dyDescent="0.25">
      <c r="A125" s="4"/>
      <c r="B125" s="4"/>
      <c r="C125" s="7" t="s">
        <v>14</v>
      </c>
      <c r="D125" s="5" t="s">
        <v>441</v>
      </c>
      <c r="E125" s="9">
        <v>285.39999999999998</v>
      </c>
      <c r="F125" s="9">
        <v>0</v>
      </c>
      <c r="G125" s="11">
        <v>0</v>
      </c>
    </row>
    <row r="126" spans="1:7" ht="14.1" customHeight="1" x14ac:dyDescent="0.25">
      <c r="A126" s="4"/>
      <c r="B126" s="4"/>
      <c r="C126" s="7" t="s">
        <v>16</v>
      </c>
      <c r="D126" s="5" t="s">
        <v>442</v>
      </c>
      <c r="E126" s="9">
        <v>40.68</v>
      </c>
      <c r="F126" s="9">
        <v>0</v>
      </c>
      <c r="G126" s="11">
        <v>0</v>
      </c>
    </row>
    <row r="127" spans="1:7" ht="14.1" customHeight="1" x14ac:dyDescent="0.25">
      <c r="A127" s="4"/>
      <c r="B127" s="4"/>
      <c r="C127" s="7" t="s">
        <v>46</v>
      </c>
      <c r="D127" s="5" t="s">
        <v>432</v>
      </c>
      <c r="E127" s="9">
        <v>13422</v>
      </c>
      <c r="F127" s="9">
        <v>0</v>
      </c>
      <c r="G127" s="11">
        <v>0</v>
      </c>
    </row>
    <row r="128" spans="1:7" ht="14.1" customHeight="1" x14ac:dyDescent="0.25">
      <c r="A128" s="4"/>
      <c r="B128" s="4"/>
      <c r="C128" s="7" t="s">
        <v>18</v>
      </c>
      <c r="D128" s="5" t="s">
        <v>433</v>
      </c>
      <c r="E128" s="9">
        <v>8262.61</v>
      </c>
      <c r="F128" s="9">
        <v>0</v>
      </c>
      <c r="G128" s="11">
        <v>0</v>
      </c>
    </row>
    <row r="129" spans="1:7" ht="14.1" customHeight="1" x14ac:dyDescent="0.25">
      <c r="A129" s="4"/>
      <c r="B129" s="4"/>
      <c r="C129" s="7" t="s">
        <v>20</v>
      </c>
      <c r="D129" s="5" t="s">
        <v>443</v>
      </c>
      <c r="E129" s="9">
        <v>414.51</v>
      </c>
      <c r="F129" s="9">
        <v>0</v>
      </c>
      <c r="G129" s="11">
        <v>0</v>
      </c>
    </row>
    <row r="130" spans="1:7" ht="14.1" customHeight="1" x14ac:dyDescent="0.25">
      <c r="A130" s="4"/>
      <c r="B130" s="4"/>
      <c r="C130" s="7" t="s">
        <v>22</v>
      </c>
      <c r="D130" s="5" t="s">
        <v>444</v>
      </c>
      <c r="E130" s="9">
        <v>10040.91</v>
      </c>
      <c r="F130" s="9">
        <v>0</v>
      </c>
      <c r="G130" s="11">
        <v>0</v>
      </c>
    </row>
    <row r="131" spans="1:7" ht="14.1" customHeight="1" x14ac:dyDescent="0.25">
      <c r="A131" s="4"/>
      <c r="B131" s="4"/>
      <c r="C131" s="7" t="s">
        <v>92</v>
      </c>
      <c r="D131" s="5" t="s">
        <v>445</v>
      </c>
      <c r="E131" s="9">
        <v>78.02</v>
      </c>
      <c r="F131" s="9">
        <v>0</v>
      </c>
      <c r="G131" s="11">
        <v>0</v>
      </c>
    </row>
    <row r="132" spans="1:7" ht="14.1" customHeight="1" x14ac:dyDescent="0.25">
      <c r="A132" s="4"/>
      <c r="B132" s="4"/>
      <c r="C132" s="7" t="s">
        <v>26</v>
      </c>
      <c r="D132" s="5" t="s">
        <v>27</v>
      </c>
      <c r="E132" s="9">
        <v>454.3</v>
      </c>
      <c r="F132" s="9">
        <v>0</v>
      </c>
      <c r="G132" s="11">
        <v>0</v>
      </c>
    </row>
    <row r="133" spans="1:7" ht="14.1" customHeight="1" x14ac:dyDescent="0.25">
      <c r="A133" s="1" t="s">
        <v>111</v>
      </c>
      <c r="B133" s="1"/>
      <c r="C133" s="6"/>
      <c r="D133" s="2" t="s">
        <v>112</v>
      </c>
      <c r="E133" s="13">
        <f>SUM(E136,E134,E153)</f>
        <v>305070</v>
      </c>
      <c r="F133" s="13">
        <f>F136+F153</f>
        <v>227552</v>
      </c>
      <c r="G133" s="19">
        <f t="shared" si="1"/>
        <v>74.590094076769262</v>
      </c>
    </row>
    <row r="134" spans="1:7" ht="14.1" customHeight="1" x14ac:dyDescent="0.25">
      <c r="A134" s="100"/>
      <c r="B134" s="101" t="s">
        <v>446</v>
      </c>
      <c r="C134" s="102"/>
      <c r="D134" s="103" t="s">
        <v>447</v>
      </c>
      <c r="E134" s="104">
        <f>SUM(E135)</f>
        <v>5000</v>
      </c>
      <c r="F134" s="104">
        <v>0</v>
      </c>
      <c r="G134" s="105"/>
    </row>
    <row r="135" spans="1:7" ht="14.1" customHeight="1" x14ac:dyDescent="0.25">
      <c r="A135" s="100"/>
      <c r="B135" s="100"/>
      <c r="C135" s="112" t="s">
        <v>448</v>
      </c>
      <c r="D135" s="113"/>
      <c r="E135" s="114">
        <v>5000</v>
      </c>
      <c r="F135" s="114">
        <v>0</v>
      </c>
      <c r="G135" s="75"/>
    </row>
    <row r="136" spans="1:7" ht="14.1" customHeight="1" x14ac:dyDescent="0.25">
      <c r="A136" s="3"/>
      <c r="B136" s="22" t="s">
        <v>113</v>
      </c>
      <c r="C136" s="23"/>
      <c r="D136" s="24" t="s">
        <v>114</v>
      </c>
      <c r="E136" s="25">
        <f>SUM(E137:E152)</f>
        <v>213170</v>
      </c>
      <c r="F136" s="25">
        <f>SUM(F137:F152)</f>
        <v>140652</v>
      </c>
      <c r="G136" s="21">
        <f t="shared" si="1"/>
        <v>65.981141811699587</v>
      </c>
    </row>
    <row r="137" spans="1:7" ht="21" customHeight="1" x14ac:dyDescent="0.25">
      <c r="A137" s="4"/>
      <c r="B137" s="4"/>
      <c r="C137" s="7" t="s">
        <v>115</v>
      </c>
      <c r="D137" s="5" t="s">
        <v>116</v>
      </c>
      <c r="E137" s="9">
        <v>9000</v>
      </c>
      <c r="F137" s="9">
        <v>10000</v>
      </c>
      <c r="G137" s="11">
        <f t="shared" si="1"/>
        <v>111.11111111111111</v>
      </c>
    </row>
    <row r="138" spans="1:7" ht="14.1" customHeight="1" x14ac:dyDescent="0.25">
      <c r="A138" s="4"/>
      <c r="B138" s="4"/>
      <c r="C138" s="7" t="s">
        <v>80</v>
      </c>
      <c r="D138" s="5" t="s">
        <v>81</v>
      </c>
      <c r="E138" s="9">
        <v>19000</v>
      </c>
      <c r="F138" s="9">
        <v>19000</v>
      </c>
      <c r="G138" s="11">
        <f t="shared" si="1"/>
        <v>100</v>
      </c>
    </row>
    <row r="139" spans="1:7" ht="14.1" customHeight="1" x14ac:dyDescent="0.25">
      <c r="A139" s="4"/>
      <c r="B139" s="4"/>
      <c r="C139" s="7" t="s">
        <v>12</v>
      </c>
      <c r="D139" s="5" t="s">
        <v>13</v>
      </c>
      <c r="E139" s="9">
        <v>10100</v>
      </c>
      <c r="F139" s="9">
        <v>10152</v>
      </c>
      <c r="G139" s="11">
        <f t="shared" si="1"/>
        <v>100.51485148514851</v>
      </c>
    </row>
    <row r="140" spans="1:7" ht="14.1" customHeight="1" x14ac:dyDescent="0.25">
      <c r="A140" s="4"/>
      <c r="B140" s="4"/>
      <c r="C140" s="7" t="s">
        <v>84</v>
      </c>
      <c r="D140" s="5" t="s">
        <v>85</v>
      </c>
      <c r="E140" s="9">
        <v>787.42</v>
      </c>
      <c r="F140" s="9">
        <v>830</v>
      </c>
      <c r="G140" s="11">
        <f t="shared" si="1"/>
        <v>105.40753346371696</v>
      </c>
    </row>
    <row r="141" spans="1:7" ht="14.1" customHeight="1" x14ac:dyDescent="0.25">
      <c r="A141" s="4"/>
      <c r="B141" s="4"/>
      <c r="C141" s="7" t="s">
        <v>14</v>
      </c>
      <c r="D141" s="5" t="s">
        <v>15</v>
      </c>
      <c r="E141" s="9">
        <v>1900</v>
      </c>
      <c r="F141" s="9">
        <v>1900</v>
      </c>
      <c r="G141" s="11">
        <f t="shared" si="1"/>
        <v>100</v>
      </c>
    </row>
    <row r="142" spans="1:7" ht="14.1" customHeight="1" x14ac:dyDescent="0.25">
      <c r="A142" s="4"/>
      <c r="B142" s="4"/>
      <c r="C142" s="7" t="s">
        <v>16</v>
      </c>
      <c r="D142" s="5" t="s">
        <v>17</v>
      </c>
      <c r="E142" s="9">
        <v>270</v>
      </c>
      <c r="F142" s="9">
        <v>270</v>
      </c>
      <c r="G142" s="11">
        <f t="shared" si="1"/>
        <v>100</v>
      </c>
    </row>
    <row r="143" spans="1:7" ht="14.1" customHeight="1" x14ac:dyDescent="0.25">
      <c r="A143" s="4"/>
      <c r="B143" s="4"/>
      <c r="C143" s="7" t="s">
        <v>18</v>
      </c>
      <c r="D143" s="5" t="s">
        <v>19</v>
      </c>
      <c r="E143" s="9">
        <v>21000</v>
      </c>
      <c r="F143" s="9">
        <v>25800</v>
      </c>
      <c r="G143" s="11">
        <f t="shared" si="1"/>
        <v>122.85714285714286</v>
      </c>
    </row>
    <row r="144" spans="1:7" ht="14.1" customHeight="1" x14ac:dyDescent="0.25">
      <c r="A144" s="4"/>
      <c r="B144" s="4"/>
      <c r="C144" s="7" t="s">
        <v>117</v>
      </c>
      <c r="D144" s="5" t="s">
        <v>118</v>
      </c>
      <c r="E144" s="9">
        <v>400</v>
      </c>
      <c r="F144" s="9">
        <v>400</v>
      </c>
      <c r="G144" s="11">
        <f t="shared" si="1"/>
        <v>100</v>
      </c>
    </row>
    <row r="145" spans="1:7" ht="14.1" customHeight="1" x14ac:dyDescent="0.25">
      <c r="A145" s="4"/>
      <c r="B145" s="4"/>
      <c r="C145" s="7" t="s">
        <v>53</v>
      </c>
      <c r="D145" s="5" t="s">
        <v>54</v>
      </c>
      <c r="E145" s="9">
        <v>19224.7</v>
      </c>
      <c r="F145" s="9">
        <v>20000</v>
      </c>
      <c r="G145" s="11">
        <f t="shared" si="1"/>
        <v>104.03283276201969</v>
      </c>
    </row>
    <row r="146" spans="1:7" ht="14.1" customHeight="1" x14ac:dyDescent="0.25">
      <c r="A146" s="4"/>
      <c r="B146" s="4"/>
      <c r="C146" s="7" t="s">
        <v>20</v>
      </c>
      <c r="D146" s="5" t="s">
        <v>21</v>
      </c>
      <c r="E146" s="9">
        <v>10300</v>
      </c>
      <c r="F146" s="9">
        <v>18000</v>
      </c>
      <c r="G146" s="11">
        <f t="shared" si="1"/>
        <v>174.75728155339806</v>
      </c>
    </row>
    <row r="147" spans="1:7" ht="14.1" customHeight="1" x14ac:dyDescent="0.25">
      <c r="A147" s="4"/>
      <c r="B147" s="4"/>
      <c r="C147" s="7" t="s">
        <v>88</v>
      </c>
      <c r="D147" s="5" t="s">
        <v>89</v>
      </c>
      <c r="E147" s="9">
        <v>1000</v>
      </c>
      <c r="F147" s="9">
        <v>1000</v>
      </c>
      <c r="G147" s="11">
        <f t="shared" si="1"/>
        <v>100</v>
      </c>
    </row>
    <row r="148" spans="1:7" ht="14.1" customHeight="1" x14ac:dyDescent="0.25">
      <c r="A148" s="4"/>
      <c r="B148" s="4"/>
      <c r="C148" s="7" t="s">
        <v>22</v>
      </c>
      <c r="D148" s="5" t="s">
        <v>23</v>
      </c>
      <c r="E148" s="9">
        <v>25000</v>
      </c>
      <c r="F148" s="9">
        <v>17000</v>
      </c>
      <c r="G148" s="11">
        <f t="shared" si="1"/>
        <v>68</v>
      </c>
    </row>
    <row r="149" spans="1:7" ht="14.1" customHeight="1" x14ac:dyDescent="0.25">
      <c r="A149" s="4"/>
      <c r="B149" s="4"/>
      <c r="C149" s="7" t="s">
        <v>90</v>
      </c>
      <c r="D149" s="5" t="s">
        <v>91</v>
      </c>
      <c r="E149" s="9">
        <v>730</v>
      </c>
      <c r="F149" s="9">
        <v>800</v>
      </c>
      <c r="G149" s="11">
        <f t="shared" ref="G149:G213" si="2">F149/E149*100</f>
        <v>109.58904109589041</v>
      </c>
    </row>
    <row r="150" spans="1:7" ht="14.1" customHeight="1" x14ac:dyDescent="0.25">
      <c r="A150" s="4"/>
      <c r="B150" s="4"/>
      <c r="C150" s="7" t="s">
        <v>24</v>
      </c>
      <c r="D150" s="5" t="s">
        <v>25</v>
      </c>
      <c r="E150" s="9">
        <v>14970</v>
      </c>
      <c r="F150" s="9">
        <v>15000</v>
      </c>
      <c r="G150" s="11">
        <f t="shared" si="2"/>
        <v>100.20040080160319</v>
      </c>
    </row>
    <row r="151" spans="1:7" ht="14.1" customHeight="1" x14ac:dyDescent="0.25">
      <c r="A151" s="4"/>
      <c r="B151" s="4"/>
      <c r="C151" s="7" t="s">
        <v>94</v>
      </c>
      <c r="D151" s="5" t="s">
        <v>95</v>
      </c>
      <c r="E151" s="9">
        <v>700</v>
      </c>
      <c r="F151" s="9">
        <v>500</v>
      </c>
      <c r="G151" s="11">
        <f t="shared" si="2"/>
        <v>71.428571428571431</v>
      </c>
    </row>
    <row r="152" spans="1:7" ht="14.1" customHeight="1" x14ac:dyDescent="0.25">
      <c r="A152" s="4"/>
      <c r="B152" s="4"/>
      <c r="C152" s="7" t="s">
        <v>119</v>
      </c>
      <c r="D152" s="5" t="s">
        <v>120</v>
      </c>
      <c r="E152" s="9">
        <v>78787.88</v>
      </c>
      <c r="F152" s="9">
        <v>0</v>
      </c>
      <c r="G152" s="11">
        <f t="shared" si="2"/>
        <v>0</v>
      </c>
    </row>
    <row r="153" spans="1:7" ht="14.1" customHeight="1" x14ac:dyDescent="0.25">
      <c r="A153" s="3"/>
      <c r="B153" s="22" t="s">
        <v>121</v>
      </c>
      <c r="C153" s="23"/>
      <c r="D153" s="24" t="s">
        <v>122</v>
      </c>
      <c r="E153" s="25">
        <f>SUM(E154:E155)</f>
        <v>86900</v>
      </c>
      <c r="F153" s="25">
        <f>SUM(F154:F155)</f>
        <v>86900</v>
      </c>
      <c r="G153" s="21">
        <f t="shared" si="2"/>
        <v>100</v>
      </c>
    </row>
    <row r="154" spans="1:7" ht="14.1" customHeight="1" x14ac:dyDescent="0.25">
      <c r="A154" s="4"/>
      <c r="B154" s="4"/>
      <c r="C154" s="7" t="s">
        <v>90</v>
      </c>
      <c r="D154" s="5" t="s">
        <v>91</v>
      </c>
      <c r="E154" s="9">
        <v>900</v>
      </c>
      <c r="F154" s="9">
        <v>900</v>
      </c>
      <c r="G154" s="11">
        <f t="shared" si="2"/>
        <v>100</v>
      </c>
    </row>
    <row r="155" spans="1:7" ht="14.1" customHeight="1" x14ac:dyDescent="0.25">
      <c r="A155" s="4"/>
      <c r="B155" s="4"/>
      <c r="C155" s="7" t="s">
        <v>123</v>
      </c>
      <c r="D155" s="5" t="s">
        <v>124</v>
      </c>
      <c r="E155" s="9">
        <v>86000</v>
      </c>
      <c r="F155" s="9">
        <v>86000</v>
      </c>
      <c r="G155" s="11">
        <f t="shared" si="2"/>
        <v>100</v>
      </c>
    </row>
    <row r="156" spans="1:7" ht="25.5" customHeight="1" x14ac:dyDescent="0.25">
      <c r="A156" s="1" t="s">
        <v>125</v>
      </c>
      <c r="B156" s="1"/>
      <c r="C156" s="6"/>
      <c r="D156" s="2" t="s">
        <v>126</v>
      </c>
      <c r="E156" s="13">
        <f>E157</f>
        <v>450000</v>
      </c>
      <c r="F156" s="13">
        <f>F157</f>
        <v>500000</v>
      </c>
      <c r="G156" s="19">
        <f t="shared" si="2"/>
        <v>111.11111111111111</v>
      </c>
    </row>
    <row r="157" spans="1:7" ht="21" customHeight="1" x14ac:dyDescent="0.25">
      <c r="A157" s="3"/>
      <c r="B157" s="22" t="s">
        <v>127</v>
      </c>
      <c r="C157" s="23"/>
      <c r="D157" s="24" t="s">
        <v>128</v>
      </c>
      <c r="E157" s="25">
        <f>SUM(E158)</f>
        <v>450000</v>
      </c>
      <c r="F157" s="25">
        <f>SUM(F158)</f>
        <v>500000</v>
      </c>
      <c r="G157" s="21">
        <f t="shared" si="2"/>
        <v>111.11111111111111</v>
      </c>
    </row>
    <row r="158" spans="1:7" ht="22.5" customHeight="1" x14ac:dyDescent="0.25">
      <c r="A158" s="4"/>
      <c r="B158" s="4"/>
      <c r="C158" s="7" t="s">
        <v>129</v>
      </c>
      <c r="D158" s="5" t="s">
        <v>130</v>
      </c>
      <c r="E158" s="9">
        <v>450000</v>
      </c>
      <c r="F158" s="9">
        <v>500000</v>
      </c>
      <c r="G158" s="11">
        <f t="shared" si="2"/>
        <v>111.11111111111111</v>
      </c>
    </row>
    <row r="159" spans="1:7" ht="14.1" customHeight="1" x14ac:dyDescent="0.25">
      <c r="A159" s="1" t="s">
        <v>131</v>
      </c>
      <c r="B159" s="1"/>
      <c r="C159" s="6"/>
      <c r="D159" s="2" t="s">
        <v>132</v>
      </c>
      <c r="E159" s="13">
        <f>E160+E165</f>
        <v>883751.98</v>
      </c>
      <c r="F159" s="13">
        <f>SUM(F160,F165)</f>
        <v>587808</v>
      </c>
      <c r="G159" s="19">
        <f t="shared" si="2"/>
        <v>66.512778845485585</v>
      </c>
    </row>
    <row r="160" spans="1:7" ht="14.1" customHeight="1" x14ac:dyDescent="0.25">
      <c r="A160" s="3"/>
      <c r="B160" s="22" t="s">
        <v>133</v>
      </c>
      <c r="C160" s="23"/>
      <c r="D160" s="24" t="s">
        <v>134</v>
      </c>
      <c r="E160" s="25">
        <f>SUM(E161:E164)</f>
        <v>316268</v>
      </c>
      <c r="F160" s="25">
        <f>SUM(F161:F164)</f>
        <v>413808</v>
      </c>
      <c r="G160" s="21">
        <f t="shared" si="2"/>
        <v>130.84093237380955</v>
      </c>
    </row>
    <row r="161" spans="1:7" ht="14.1" customHeight="1" x14ac:dyDescent="0.25">
      <c r="A161" s="4"/>
      <c r="B161" s="4"/>
      <c r="C161" s="7" t="s">
        <v>74</v>
      </c>
      <c r="D161" s="5" t="s">
        <v>75</v>
      </c>
      <c r="E161" s="9">
        <v>2100</v>
      </c>
      <c r="F161" s="9">
        <v>2100</v>
      </c>
      <c r="G161" s="11">
        <f t="shared" si="2"/>
        <v>100</v>
      </c>
    </row>
    <row r="162" spans="1:7" ht="14.1" customHeight="1" x14ac:dyDescent="0.25">
      <c r="A162" s="4"/>
      <c r="B162" s="4"/>
      <c r="C162" s="7" t="s">
        <v>135</v>
      </c>
      <c r="D162" s="5" t="s">
        <v>136</v>
      </c>
      <c r="E162" s="9">
        <v>40000</v>
      </c>
      <c r="F162" s="9">
        <v>157540</v>
      </c>
      <c r="G162" s="11">
        <f t="shared" si="2"/>
        <v>393.84999999999997</v>
      </c>
    </row>
    <row r="163" spans="1:7" ht="14.1" customHeight="1" x14ac:dyDescent="0.25">
      <c r="A163" s="4"/>
      <c r="B163" s="4"/>
      <c r="C163" s="7" t="s">
        <v>449</v>
      </c>
      <c r="D163" s="5" t="s">
        <v>450</v>
      </c>
      <c r="E163" s="9">
        <v>254168</v>
      </c>
      <c r="F163" s="9">
        <v>254168</v>
      </c>
      <c r="G163" s="11">
        <f t="shared" si="2"/>
        <v>100</v>
      </c>
    </row>
    <row r="164" spans="1:7" ht="14.1" customHeight="1" x14ac:dyDescent="0.25">
      <c r="A164" s="4"/>
      <c r="B164" s="4"/>
      <c r="C164" s="7" t="s">
        <v>451</v>
      </c>
      <c r="D164" s="5" t="s">
        <v>452</v>
      </c>
      <c r="E164" s="9">
        <v>20000</v>
      </c>
      <c r="F164" s="9">
        <v>0</v>
      </c>
      <c r="G164" s="11">
        <f t="shared" si="2"/>
        <v>0</v>
      </c>
    </row>
    <row r="165" spans="1:7" ht="14.1" customHeight="1" x14ac:dyDescent="0.25">
      <c r="A165" s="3"/>
      <c r="B165" s="22" t="s">
        <v>137</v>
      </c>
      <c r="C165" s="23"/>
      <c r="D165" s="24" t="s">
        <v>138</v>
      </c>
      <c r="E165" s="25">
        <f>SUM(E166)</f>
        <v>567483.98</v>
      </c>
      <c r="F165" s="25">
        <f>SUM(F166)</f>
        <v>174000</v>
      </c>
      <c r="G165" s="21">
        <f t="shared" si="2"/>
        <v>30.661658501795948</v>
      </c>
    </row>
    <row r="166" spans="1:7" ht="14.1" customHeight="1" x14ac:dyDescent="0.25">
      <c r="A166" s="4"/>
      <c r="B166" s="4"/>
      <c r="C166" s="7" t="s">
        <v>123</v>
      </c>
      <c r="D166" s="5" t="s">
        <v>124</v>
      </c>
      <c r="E166" s="9">
        <v>567483.98</v>
      </c>
      <c r="F166" s="9">
        <v>174000</v>
      </c>
      <c r="G166" s="11">
        <f t="shared" si="2"/>
        <v>30.661658501795948</v>
      </c>
    </row>
    <row r="167" spans="1:7" ht="14.1" customHeight="1" x14ac:dyDescent="0.25">
      <c r="A167" s="1" t="s">
        <v>139</v>
      </c>
      <c r="B167" s="1"/>
      <c r="C167" s="6"/>
      <c r="D167" s="2" t="s">
        <v>140</v>
      </c>
      <c r="E167" s="13">
        <f>SUM(E193,E168,E210,E231,E253,E268,E271,E279,E291,E303,E306)</f>
        <v>11963294.560000002</v>
      </c>
      <c r="F167" s="13">
        <f>SUM(F168,F193,F210,F231,F253,F268,F271,F279,F291,F306)</f>
        <v>12099194</v>
      </c>
      <c r="G167" s="19">
        <f t="shared" si="2"/>
        <v>101.13597002329431</v>
      </c>
    </row>
    <row r="168" spans="1:7" ht="14.1" customHeight="1" x14ac:dyDescent="0.25">
      <c r="A168" s="3"/>
      <c r="B168" s="22" t="s">
        <v>141</v>
      </c>
      <c r="C168" s="23"/>
      <c r="D168" s="24" t="s">
        <v>142</v>
      </c>
      <c r="E168" s="25">
        <f>SUM(E169:E192)</f>
        <v>7247250.2200000007</v>
      </c>
      <c r="F168" s="25">
        <f>SUM(F169:F192)</f>
        <v>8092109</v>
      </c>
      <c r="G168" s="21">
        <f t="shared" si="2"/>
        <v>111.65764606372318</v>
      </c>
    </row>
    <row r="169" spans="1:7" ht="14.1" customHeight="1" x14ac:dyDescent="0.25">
      <c r="A169" s="4"/>
      <c r="B169" s="4"/>
      <c r="C169" s="7" t="s">
        <v>74</v>
      </c>
      <c r="D169" s="5" t="s">
        <v>75</v>
      </c>
      <c r="E169" s="9">
        <v>280452</v>
      </c>
      <c r="F169" s="9">
        <v>354802</v>
      </c>
      <c r="G169" s="11">
        <f t="shared" si="2"/>
        <v>126.51077546246773</v>
      </c>
    </row>
    <row r="170" spans="1:7" ht="14.1" customHeight="1" x14ac:dyDescent="0.25">
      <c r="A170" s="4"/>
      <c r="B170" s="4"/>
      <c r="C170" s="7" t="s">
        <v>143</v>
      </c>
      <c r="D170" s="5" t="s">
        <v>144</v>
      </c>
      <c r="E170" s="9">
        <v>6370</v>
      </c>
      <c r="F170" s="9">
        <v>9850</v>
      </c>
      <c r="G170" s="11">
        <f t="shared" si="2"/>
        <v>154.63108320251177</v>
      </c>
    </row>
    <row r="171" spans="1:7" ht="14.1" customHeight="1" x14ac:dyDescent="0.25">
      <c r="A171" s="4"/>
      <c r="B171" s="4"/>
      <c r="C171" s="7" t="s">
        <v>12</v>
      </c>
      <c r="D171" s="5" t="s">
        <v>13</v>
      </c>
      <c r="E171" s="9">
        <v>4563181.8600000003</v>
      </c>
      <c r="F171" s="9">
        <v>5307875</v>
      </c>
      <c r="G171" s="11">
        <f t="shared" si="2"/>
        <v>116.31960248018692</v>
      </c>
    </row>
    <row r="172" spans="1:7" ht="14.1" customHeight="1" x14ac:dyDescent="0.25">
      <c r="A172" s="4"/>
      <c r="B172" s="4"/>
      <c r="C172" s="7" t="s">
        <v>84</v>
      </c>
      <c r="D172" s="5" t="s">
        <v>85</v>
      </c>
      <c r="E172" s="9">
        <v>330612.19</v>
      </c>
      <c r="F172" s="9">
        <v>409429</v>
      </c>
      <c r="G172" s="11">
        <f t="shared" si="2"/>
        <v>123.83965636596763</v>
      </c>
    </row>
    <row r="173" spans="1:7" ht="14.1" customHeight="1" x14ac:dyDescent="0.25">
      <c r="A173" s="4"/>
      <c r="B173" s="4"/>
      <c r="C173" s="7" t="s">
        <v>14</v>
      </c>
      <c r="D173" s="5" t="s">
        <v>15</v>
      </c>
      <c r="E173" s="9">
        <v>866455</v>
      </c>
      <c r="F173" s="9">
        <v>960000</v>
      </c>
      <c r="G173" s="11">
        <f t="shared" si="2"/>
        <v>110.79629063251986</v>
      </c>
    </row>
    <row r="174" spans="1:7" ht="14.1" customHeight="1" x14ac:dyDescent="0.25">
      <c r="A174" s="4"/>
      <c r="B174" s="4"/>
      <c r="C174" s="7" t="s">
        <v>16</v>
      </c>
      <c r="D174" s="5" t="s">
        <v>17</v>
      </c>
      <c r="E174" s="9">
        <v>99540</v>
      </c>
      <c r="F174" s="9">
        <v>121040</v>
      </c>
      <c r="G174" s="11">
        <f t="shared" si="2"/>
        <v>121.59935704239501</v>
      </c>
    </row>
    <row r="175" spans="1:7" ht="14.1" customHeight="1" x14ac:dyDescent="0.25">
      <c r="A175" s="4"/>
      <c r="B175" s="4"/>
      <c r="C175" s="7" t="s">
        <v>86</v>
      </c>
      <c r="D175" s="5" t="s">
        <v>87</v>
      </c>
      <c r="E175" s="9">
        <v>0</v>
      </c>
      <c r="F175" s="9">
        <v>1412</v>
      </c>
      <c r="G175" s="11">
        <v>0</v>
      </c>
    </row>
    <row r="176" spans="1:7" ht="14.1" customHeight="1" x14ac:dyDescent="0.25">
      <c r="A176" s="4"/>
      <c r="B176" s="4"/>
      <c r="C176" s="7" t="s">
        <v>46</v>
      </c>
      <c r="D176" s="5" t="s">
        <v>47</v>
      </c>
      <c r="E176" s="9">
        <v>46600</v>
      </c>
      <c r="F176" s="9">
        <v>51000</v>
      </c>
      <c r="G176" s="11">
        <f t="shared" si="2"/>
        <v>109.4420600858369</v>
      </c>
    </row>
    <row r="177" spans="1:7" ht="14.1" customHeight="1" x14ac:dyDescent="0.25">
      <c r="A177" s="4"/>
      <c r="B177" s="4"/>
      <c r="C177" s="7" t="s">
        <v>145</v>
      </c>
      <c r="D177" s="5" t="s">
        <v>146</v>
      </c>
      <c r="E177" s="9">
        <v>4978</v>
      </c>
      <c r="F177" s="9">
        <v>5385</v>
      </c>
      <c r="G177" s="11">
        <f t="shared" si="2"/>
        <v>108.17597428686219</v>
      </c>
    </row>
    <row r="178" spans="1:7" ht="14.1" customHeight="1" x14ac:dyDescent="0.25">
      <c r="A178" s="4"/>
      <c r="B178" s="4"/>
      <c r="C178" s="7" t="s">
        <v>18</v>
      </c>
      <c r="D178" s="5" t="s">
        <v>19</v>
      </c>
      <c r="E178" s="9">
        <v>118128</v>
      </c>
      <c r="F178" s="9">
        <v>95138</v>
      </c>
      <c r="G178" s="11">
        <f t="shared" si="2"/>
        <v>80.538060409047816</v>
      </c>
    </row>
    <row r="179" spans="1:7" ht="14.1" customHeight="1" x14ac:dyDescent="0.25">
      <c r="A179" s="4"/>
      <c r="B179" s="4"/>
      <c r="C179" s="7" t="s">
        <v>117</v>
      </c>
      <c r="D179" s="5" t="s">
        <v>118</v>
      </c>
      <c r="E179" s="9">
        <v>500</v>
      </c>
      <c r="F179" s="9">
        <v>0</v>
      </c>
      <c r="G179" s="11">
        <f t="shared" si="2"/>
        <v>0</v>
      </c>
    </row>
    <row r="180" spans="1:7" ht="14.1" customHeight="1" x14ac:dyDescent="0.25">
      <c r="A180" s="4"/>
      <c r="B180" s="4"/>
      <c r="C180" s="7" t="s">
        <v>147</v>
      </c>
      <c r="D180" s="5" t="s">
        <v>148</v>
      </c>
      <c r="E180" s="9">
        <v>84962</v>
      </c>
      <c r="F180" s="9">
        <v>58910</v>
      </c>
      <c r="G180" s="11">
        <f t="shared" si="2"/>
        <v>69.336880016948754</v>
      </c>
    </row>
    <row r="181" spans="1:7" ht="14.1" customHeight="1" x14ac:dyDescent="0.25">
      <c r="A181" s="4"/>
      <c r="B181" s="4"/>
      <c r="C181" s="7" t="s">
        <v>53</v>
      </c>
      <c r="D181" s="5" t="s">
        <v>54</v>
      </c>
      <c r="E181" s="9">
        <v>281076.21999999997</v>
      </c>
      <c r="F181" s="9">
        <v>300700</v>
      </c>
      <c r="G181" s="11">
        <f t="shared" si="2"/>
        <v>106.98165785778677</v>
      </c>
    </row>
    <row r="182" spans="1:7" ht="14.1" customHeight="1" x14ac:dyDescent="0.25">
      <c r="A182" s="4"/>
      <c r="B182" s="4"/>
      <c r="C182" s="7" t="s">
        <v>20</v>
      </c>
      <c r="D182" s="5" t="s">
        <v>21</v>
      </c>
      <c r="E182" s="9">
        <v>31739</v>
      </c>
      <c r="F182" s="9">
        <v>32526</v>
      </c>
      <c r="G182" s="11">
        <f t="shared" si="2"/>
        <v>102.47959923122971</v>
      </c>
    </row>
    <row r="183" spans="1:7" ht="14.1" customHeight="1" x14ac:dyDescent="0.25">
      <c r="A183" s="4"/>
      <c r="B183" s="4"/>
      <c r="C183" s="7" t="s">
        <v>88</v>
      </c>
      <c r="D183" s="5" t="s">
        <v>89</v>
      </c>
      <c r="E183" s="9">
        <v>5822</v>
      </c>
      <c r="F183" s="9">
        <v>6703</v>
      </c>
      <c r="G183" s="11">
        <f t="shared" si="2"/>
        <v>115.13225695637237</v>
      </c>
    </row>
    <row r="184" spans="1:7" ht="14.1" customHeight="1" x14ac:dyDescent="0.25">
      <c r="A184" s="4"/>
      <c r="B184" s="4"/>
      <c r="C184" s="7" t="s">
        <v>22</v>
      </c>
      <c r="D184" s="5" t="s">
        <v>23</v>
      </c>
      <c r="E184" s="9">
        <v>86307</v>
      </c>
      <c r="F184" s="9">
        <v>88624</v>
      </c>
      <c r="G184" s="11">
        <f t="shared" si="2"/>
        <v>102.6846026394151</v>
      </c>
    </row>
    <row r="185" spans="1:7" ht="14.1" customHeight="1" x14ac:dyDescent="0.25">
      <c r="A185" s="4"/>
      <c r="B185" s="4"/>
      <c r="C185" s="7" t="s">
        <v>90</v>
      </c>
      <c r="D185" s="5" t="s">
        <v>91</v>
      </c>
      <c r="E185" s="9">
        <v>10698</v>
      </c>
      <c r="F185" s="9">
        <v>11229</v>
      </c>
      <c r="G185" s="11">
        <f t="shared" si="2"/>
        <v>104.96354458777341</v>
      </c>
    </row>
    <row r="186" spans="1:7" ht="14.1" customHeight="1" x14ac:dyDescent="0.25">
      <c r="A186" s="4"/>
      <c r="B186" s="4"/>
      <c r="C186" s="7" t="s">
        <v>92</v>
      </c>
      <c r="D186" s="5" t="s">
        <v>93</v>
      </c>
      <c r="E186" s="9">
        <v>17238</v>
      </c>
      <c r="F186" s="9">
        <v>18371</v>
      </c>
      <c r="G186" s="11">
        <f t="shared" si="2"/>
        <v>106.57268824689639</v>
      </c>
    </row>
    <row r="187" spans="1:7" ht="14.1" customHeight="1" x14ac:dyDescent="0.25">
      <c r="A187" s="4"/>
      <c r="B187" s="4"/>
      <c r="C187" s="7" t="s">
        <v>24</v>
      </c>
      <c r="D187" s="5" t="s">
        <v>25</v>
      </c>
      <c r="E187" s="9">
        <v>31054</v>
      </c>
      <c r="F187" s="9">
        <v>35839</v>
      </c>
      <c r="G187" s="11">
        <f t="shared" si="2"/>
        <v>115.40864300895215</v>
      </c>
    </row>
    <row r="188" spans="1:7" ht="14.1" customHeight="1" x14ac:dyDescent="0.25">
      <c r="A188" s="4"/>
      <c r="B188" s="4"/>
      <c r="C188" s="7" t="s">
        <v>94</v>
      </c>
      <c r="D188" s="5" t="s">
        <v>95</v>
      </c>
      <c r="E188" s="9">
        <v>233938.95</v>
      </c>
      <c r="F188" s="9">
        <v>214805</v>
      </c>
      <c r="G188" s="11">
        <f t="shared" si="2"/>
        <v>91.820964401182437</v>
      </c>
    </row>
    <row r="189" spans="1:7" ht="14.1" customHeight="1" x14ac:dyDescent="0.25">
      <c r="A189" s="4"/>
      <c r="B189" s="4"/>
      <c r="C189" s="7" t="s">
        <v>96</v>
      </c>
      <c r="D189" s="5" t="s">
        <v>97</v>
      </c>
      <c r="E189" s="9">
        <v>1288</v>
      </c>
      <c r="F189" s="9">
        <v>1353</v>
      </c>
      <c r="G189" s="11">
        <f t="shared" si="2"/>
        <v>105.04658385093168</v>
      </c>
    </row>
    <row r="190" spans="1:7" ht="14.1" customHeight="1" x14ac:dyDescent="0.25">
      <c r="A190" s="4"/>
      <c r="B190" s="4"/>
      <c r="C190" s="7" t="s">
        <v>63</v>
      </c>
      <c r="D190" s="5" t="s">
        <v>453</v>
      </c>
      <c r="E190" s="9">
        <v>30</v>
      </c>
      <c r="F190" s="9">
        <v>31</v>
      </c>
      <c r="G190" s="11">
        <f t="shared" si="2"/>
        <v>103.33333333333334</v>
      </c>
    </row>
    <row r="191" spans="1:7" ht="14.1" customHeight="1" x14ac:dyDescent="0.25">
      <c r="A191" s="4"/>
      <c r="B191" s="4"/>
      <c r="C191" s="7" t="s">
        <v>26</v>
      </c>
      <c r="D191" s="5" t="s">
        <v>27</v>
      </c>
      <c r="E191" s="9">
        <v>6280</v>
      </c>
      <c r="F191" s="9">
        <v>7087</v>
      </c>
      <c r="G191" s="11">
        <f t="shared" si="2"/>
        <v>112.85031847133757</v>
      </c>
    </row>
    <row r="192" spans="1:7" ht="14.1" customHeight="1" x14ac:dyDescent="0.25">
      <c r="A192" s="4"/>
      <c r="B192" s="4"/>
      <c r="C192" s="7" t="s">
        <v>4</v>
      </c>
      <c r="D192" s="5" t="s">
        <v>5</v>
      </c>
      <c r="E192" s="9">
        <v>140000</v>
      </c>
      <c r="F192" s="9">
        <v>0</v>
      </c>
      <c r="G192" s="11">
        <f t="shared" si="2"/>
        <v>0</v>
      </c>
    </row>
    <row r="193" spans="1:7" ht="14.1" customHeight="1" x14ac:dyDescent="0.25">
      <c r="A193" s="3"/>
      <c r="B193" s="22" t="s">
        <v>149</v>
      </c>
      <c r="C193" s="23"/>
      <c r="D193" s="24" t="s">
        <v>150</v>
      </c>
      <c r="E193" s="25">
        <f>SUM(E194:E209)</f>
        <v>559881.3600000001</v>
      </c>
      <c r="F193" s="25">
        <f>SUM(F194:F209)</f>
        <v>637600</v>
      </c>
      <c r="G193" s="21">
        <f t="shared" si="2"/>
        <v>113.88126941750659</v>
      </c>
    </row>
    <row r="194" spans="1:7" ht="14.1" customHeight="1" x14ac:dyDescent="0.25">
      <c r="A194" s="4"/>
      <c r="B194" s="4"/>
      <c r="C194" s="7" t="s">
        <v>74</v>
      </c>
      <c r="D194" s="5" t="s">
        <v>75</v>
      </c>
      <c r="E194" s="9">
        <v>23950</v>
      </c>
      <c r="F194" s="9">
        <v>28300</v>
      </c>
      <c r="G194" s="11">
        <f t="shared" si="2"/>
        <v>118.16283924843425</v>
      </c>
    </row>
    <row r="195" spans="1:7" ht="14.1" customHeight="1" x14ac:dyDescent="0.25">
      <c r="A195" s="4"/>
      <c r="B195" s="4"/>
      <c r="C195" s="7" t="s">
        <v>12</v>
      </c>
      <c r="D195" s="5" t="s">
        <v>13</v>
      </c>
      <c r="E195" s="9">
        <v>345090</v>
      </c>
      <c r="F195" s="9">
        <v>384840</v>
      </c>
      <c r="G195" s="11">
        <f t="shared" si="2"/>
        <v>111.5187342432409</v>
      </c>
    </row>
    <row r="196" spans="1:7" ht="14.1" customHeight="1" x14ac:dyDescent="0.25">
      <c r="A196" s="4"/>
      <c r="B196" s="4"/>
      <c r="C196" s="7" t="s">
        <v>84</v>
      </c>
      <c r="D196" s="5" t="s">
        <v>85</v>
      </c>
      <c r="E196" s="9">
        <v>26975.09</v>
      </c>
      <c r="F196" s="9">
        <v>28600</v>
      </c>
      <c r="G196" s="11">
        <f t="shared" si="2"/>
        <v>106.02374264552962</v>
      </c>
    </row>
    <row r="197" spans="1:7" ht="14.1" customHeight="1" x14ac:dyDescent="0.25">
      <c r="A197" s="4"/>
      <c r="B197" s="4"/>
      <c r="C197" s="7" t="s">
        <v>14</v>
      </c>
      <c r="D197" s="5" t="s">
        <v>15</v>
      </c>
      <c r="E197" s="9">
        <v>62100</v>
      </c>
      <c r="F197" s="9">
        <v>78400</v>
      </c>
      <c r="G197" s="11">
        <f t="shared" si="2"/>
        <v>126.24798711755234</v>
      </c>
    </row>
    <row r="198" spans="1:7" ht="14.1" customHeight="1" x14ac:dyDescent="0.25">
      <c r="A198" s="4"/>
      <c r="B198" s="4"/>
      <c r="C198" s="7" t="s">
        <v>16</v>
      </c>
      <c r="D198" s="5" t="s">
        <v>17</v>
      </c>
      <c r="E198" s="9">
        <v>8400</v>
      </c>
      <c r="F198" s="9">
        <v>11200</v>
      </c>
      <c r="G198" s="11">
        <f t="shared" si="2"/>
        <v>133.33333333333331</v>
      </c>
    </row>
    <row r="199" spans="1:7" ht="14.1" customHeight="1" x14ac:dyDescent="0.25">
      <c r="A199" s="4"/>
      <c r="B199" s="4"/>
      <c r="C199" s="7" t="s">
        <v>46</v>
      </c>
      <c r="D199" s="5" t="s">
        <v>47</v>
      </c>
      <c r="E199" s="9">
        <v>0</v>
      </c>
      <c r="F199" s="9">
        <v>500</v>
      </c>
      <c r="G199" s="11">
        <v>0</v>
      </c>
    </row>
    <row r="200" spans="1:7" ht="14.1" customHeight="1" x14ac:dyDescent="0.25">
      <c r="A200" s="4"/>
      <c r="B200" s="4"/>
      <c r="C200" s="7" t="s">
        <v>18</v>
      </c>
      <c r="D200" s="5" t="s">
        <v>19</v>
      </c>
      <c r="E200" s="9">
        <v>5800</v>
      </c>
      <c r="F200" s="9">
        <v>6300</v>
      </c>
      <c r="G200" s="11">
        <f t="shared" si="2"/>
        <v>108.62068965517241</v>
      </c>
    </row>
    <row r="201" spans="1:7" ht="14.1" customHeight="1" x14ac:dyDescent="0.25">
      <c r="A201" s="4"/>
      <c r="B201" s="4"/>
      <c r="C201" s="7" t="s">
        <v>147</v>
      </c>
      <c r="D201" s="5" t="s">
        <v>148</v>
      </c>
      <c r="E201" s="9">
        <v>5400</v>
      </c>
      <c r="F201" s="9">
        <v>6300</v>
      </c>
      <c r="G201" s="11">
        <f t="shared" si="2"/>
        <v>116.66666666666667</v>
      </c>
    </row>
    <row r="202" spans="1:7" ht="14.1" customHeight="1" x14ac:dyDescent="0.25">
      <c r="A202" s="4"/>
      <c r="B202" s="4"/>
      <c r="C202" s="7" t="s">
        <v>53</v>
      </c>
      <c r="D202" s="5" t="s">
        <v>54</v>
      </c>
      <c r="E202" s="9">
        <v>37450</v>
      </c>
      <c r="F202" s="9">
        <v>39000</v>
      </c>
      <c r="G202" s="11">
        <f t="shared" si="2"/>
        <v>104.13885180240321</v>
      </c>
    </row>
    <row r="203" spans="1:7" ht="14.1" customHeight="1" x14ac:dyDescent="0.25">
      <c r="A203" s="4"/>
      <c r="B203" s="4"/>
      <c r="C203" s="7" t="s">
        <v>20</v>
      </c>
      <c r="D203" s="5" t="s">
        <v>21</v>
      </c>
      <c r="E203" s="9">
        <v>360</v>
      </c>
      <c r="F203" s="9">
        <v>660</v>
      </c>
      <c r="G203" s="11">
        <f t="shared" si="2"/>
        <v>183.33333333333331</v>
      </c>
    </row>
    <row r="204" spans="1:7" ht="14.1" customHeight="1" x14ac:dyDescent="0.25">
      <c r="A204" s="4"/>
      <c r="B204" s="4"/>
      <c r="C204" s="7" t="s">
        <v>88</v>
      </c>
      <c r="D204" s="5" t="s">
        <v>89</v>
      </c>
      <c r="E204" s="9">
        <v>600</v>
      </c>
      <c r="F204" s="9">
        <v>600</v>
      </c>
      <c r="G204" s="11">
        <f t="shared" si="2"/>
        <v>100</v>
      </c>
    </row>
    <row r="205" spans="1:7" ht="14.1" customHeight="1" x14ac:dyDescent="0.25">
      <c r="A205" s="4"/>
      <c r="B205" s="4"/>
      <c r="C205" s="7" t="s">
        <v>22</v>
      </c>
      <c r="D205" s="5" t="s">
        <v>23</v>
      </c>
      <c r="E205" s="9">
        <v>19500</v>
      </c>
      <c r="F205" s="9">
        <v>26100</v>
      </c>
      <c r="G205" s="11">
        <f t="shared" si="2"/>
        <v>133.84615384615384</v>
      </c>
    </row>
    <row r="206" spans="1:7" ht="14.1" customHeight="1" x14ac:dyDescent="0.25">
      <c r="A206" s="4"/>
      <c r="B206" s="4"/>
      <c r="C206" s="7" t="s">
        <v>90</v>
      </c>
      <c r="D206" s="5" t="s">
        <v>91</v>
      </c>
      <c r="E206" s="9">
        <v>1200</v>
      </c>
      <c r="F206" s="9">
        <v>1300</v>
      </c>
      <c r="G206" s="11">
        <f t="shared" si="2"/>
        <v>108.33333333333333</v>
      </c>
    </row>
    <row r="207" spans="1:7" ht="14.1" customHeight="1" x14ac:dyDescent="0.25">
      <c r="A207" s="4"/>
      <c r="B207" s="4"/>
      <c r="C207" s="7" t="s">
        <v>92</v>
      </c>
      <c r="D207" s="5" t="s">
        <v>93</v>
      </c>
      <c r="E207" s="9">
        <v>200</v>
      </c>
      <c r="F207" s="9">
        <v>200</v>
      </c>
      <c r="G207" s="11">
        <f t="shared" si="2"/>
        <v>100</v>
      </c>
    </row>
    <row r="208" spans="1:7" ht="14.1" customHeight="1" x14ac:dyDescent="0.25">
      <c r="A208" s="4"/>
      <c r="B208" s="4"/>
      <c r="C208" s="7" t="s">
        <v>24</v>
      </c>
      <c r="D208" s="5" t="s">
        <v>25</v>
      </c>
      <c r="E208" s="9">
        <v>1850</v>
      </c>
      <c r="F208" s="9">
        <v>2400</v>
      </c>
      <c r="G208" s="11">
        <f t="shared" si="2"/>
        <v>129.72972972972974</v>
      </c>
    </row>
    <row r="209" spans="1:7" ht="14.1" customHeight="1" x14ac:dyDescent="0.25">
      <c r="A209" s="4"/>
      <c r="B209" s="4"/>
      <c r="C209" s="7" t="s">
        <v>94</v>
      </c>
      <c r="D209" s="5" t="s">
        <v>95</v>
      </c>
      <c r="E209" s="9">
        <v>21006.27</v>
      </c>
      <c r="F209" s="9">
        <v>22900</v>
      </c>
      <c r="G209" s="11">
        <f t="shared" si="2"/>
        <v>109.015070262355</v>
      </c>
    </row>
    <row r="210" spans="1:7" ht="14.1" customHeight="1" x14ac:dyDescent="0.25">
      <c r="A210" s="3"/>
      <c r="B210" s="22" t="s">
        <v>151</v>
      </c>
      <c r="C210" s="23"/>
      <c r="D210" s="24" t="s">
        <v>152</v>
      </c>
      <c r="E210" s="25">
        <f>SUM(E211:E230)</f>
        <v>2123250</v>
      </c>
      <c r="F210" s="25">
        <f>SUM(F211:F230)</f>
        <v>2162175</v>
      </c>
      <c r="G210" s="21">
        <f t="shared" si="2"/>
        <v>101.83327446132108</v>
      </c>
    </row>
    <row r="211" spans="1:7" ht="19.5" customHeight="1" x14ac:dyDescent="0.25">
      <c r="A211" s="4"/>
      <c r="B211" s="4"/>
      <c r="C211" s="7" t="s">
        <v>153</v>
      </c>
      <c r="D211" s="5" t="s">
        <v>154</v>
      </c>
      <c r="E211" s="9">
        <v>86000</v>
      </c>
      <c r="F211" s="9">
        <v>86000</v>
      </c>
      <c r="G211" s="11">
        <f t="shared" si="2"/>
        <v>100</v>
      </c>
    </row>
    <row r="212" spans="1:7" ht="14.1" customHeight="1" x14ac:dyDescent="0.25">
      <c r="A212" s="4"/>
      <c r="B212" s="4"/>
      <c r="C212" s="7" t="s">
        <v>74</v>
      </c>
      <c r="D212" s="5" t="s">
        <v>75</v>
      </c>
      <c r="E212" s="9">
        <v>58600</v>
      </c>
      <c r="F212" s="9">
        <v>62700</v>
      </c>
      <c r="G212" s="11">
        <f t="shared" si="2"/>
        <v>106.99658703071673</v>
      </c>
    </row>
    <row r="213" spans="1:7" ht="14.1" customHeight="1" x14ac:dyDescent="0.25">
      <c r="A213" s="4"/>
      <c r="B213" s="4"/>
      <c r="C213" s="7" t="s">
        <v>12</v>
      </c>
      <c r="D213" s="5" t="s">
        <v>13</v>
      </c>
      <c r="E213" s="9">
        <v>1214900</v>
      </c>
      <c r="F213" s="9">
        <v>1271155</v>
      </c>
      <c r="G213" s="11">
        <f t="shared" si="2"/>
        <v>104.63042225697588</v>
      </c>
    </row>
    <row r="214" spans="1:7" ht="14.1" customHeight="1" x14ac:dyDescent="0.25">
      <c r="A214" s="4"/>
      <c r="B214" s="4"/>
      <c r="C214" s="7" t="s">
        <v>84</v>
      </c>
      <c r="D214" s="5" t="s">
        <v>85</v>
      </c>
      <c r="E214" s="9">
        <v>97009</v>
      </c>
      <c r="F214" s="9">
        <v>103400</v>
      </c>
      <c r="G214" s="11">
        <f t="shared" ref="G214:G267" si="3">F214/E214*100</f>
        <v>106.58804853157955</v>
      </c>
    </row>
    <row r="215" spans="1:7" ht="14.1" customHeight="1" x14ac:dyDescent="0.25">
      <c r="A215" s="4"/>
      <c r="B215" s="4"/>
      <c r="C215" s="7" t="s">
        <v>14</v>
      </c>
      <c r="D215" s="5" t="s">
        <v>15</v>
      </c>
      <c r="E215" s="9">
        <v>230220</v>
      </c>
      <c r="F215" s="9">
        <v>229000</v>
      </c>
      <c r="G215" s="11">
        <f t="shared" si="3"/>
        <v>99.4700721049431</v>
      </c>
    </row>
    <row r="216" spans="1:7" ht="14.1" customHeight="1" x14ac:dyDescent="0.25">
      <c r="A216" s="4"/>
      <c r="B216" s="4"/>
      <c r="C216" s="7" t="s">
        <v>16</v>
      </c>
      <c r="D216" s="5" t="s">
        <v>17</v>
      </c>
      <c r="E216" s="9">
        <v>24900</v>
      </c>
      <c r="F216" s="9">
        <v>24800</v>
      </c>
      <c r="G216" s="11">
        <f t="shared" si="3"/>
        <v>99.598393574297177</v>
      </c>
    </row>
    <row r="217" spans="1:7" ht="14.1" customHeight="1" x14ac:dyDescent="0.25">
      <c r="A217" s="4"/>
      <c r="B217" s="4"/>
      <c r="C217" s="7" t="s">
        <v>46</v>
      </c>
      <c r="D217" s="5" t="s">
        <v>47</v>
      </c>
      <c r="E217" s="9">
        <v>3900</v>
      </c>
      <c r="F217" s="9">
        <v>3930</v>
      </c>
      <c r="G217" s="11">
        <f t="shared" si="3"/>
        <v>100.76923076923077</v>
      </c>
    </row>
    <row r="218" spans="1:7" ht="14.1" customHeight="1" x14ac:dyDescent="0.25">
      <c r="A218" s="4"/>
      <c r="B218" s="4"/>
      <c r="C218" s="7" t="s">
        <v>18</v>
      </c>
      <c r="D218" s="5" t="s">
        <v>19</v>
      </c>
      <c r="E218" s="9">
        <v>56156</v>
      </c>
      <c r="F218" s="9">
        <v>67600</v>
      </c>
      <c r="G218" s="11">
        <f t="shared" si="3"/>
        <v>120.37894436925707</v>
      </c>
    </row>
    <row r="219" spans="1:7" ht="14.1" customHeight="1" x14ac:dyDescent="0.25">
      <c r="A219" s="4"/>
      <c r="B219" s="4"/>
      <c r="C219" s="7" t="s">
        <v>117</v>
      </c>
      <c r="D219" s="5" t="s">
        <v>118</v>
      </c>
      <c r="E219" s="9">
        <v>56200</v>
      </c>
      <c r="F219" s="9">
        <v>57600</v>
      </c>
      <c r="G219" s="11">
        <f t="shared" si="3"/>
        <v>102.49110320284697</v>
      </c>
    </row>
    <row r="220" spans="1:7" ht="14.1" customHeight="1" x14ac:dyDescent="0.25">
      <c r="A220" s="4"/>
      <c r="B220" s="4"/>
      <c r="C220" s="7" t="s">
        <v>147</v>
      </c>
      <c r="D220" s="5" t="s">
        <v>148</v>
      </c>
      <c r="E220" s="9">
        <v>23700</v>
      </c>
      <c r="F220" s="9">
        <v>25700</v>
      </c>
      <c r="G220" s="11">
        <f t="shared" si="3"/>
        <v>108.43881856540085</v>
      </c>
    </row>
    <row r="221" spans="1:7" ht="14.1" customHeight="1" x14ac:dyDescent="0.25">
      <c r="A221" s="4"/>
      <c r="B221" s="4"/>
      <c r="C221" s="7" t="s">
        <v>53</v>
      </c>
      <c r="D221" s="5" t="s">
        <v>54</v>
      </c>
      <c r="E221" s="9">
        <v>74000</v>
      </c>
      <c r="F221" s="9">
        <v>71600</v>
      </c>
      <c r="G221" s="11">
        <f t="shared" si="3"/>
        <v>96.756756756756758</v>
      </c>
    </row>
    <row r="222" spans="1:7" ht="14.1" customHeight="1" x14ac:dyDescent="0.25">
      <c r="A222" s="4"/>
      <c r="B222" s="4"/>
      <c r="C222" s="7" t="s">
        <v>20</v>
      </c>
      <c r="D222" s="5" t="s">
        <v>21</v>
      </c>
      <c r="E222" s="9">
        <v>56888</v>
      </c>
      <c r="F222" s="9">
        <v>15000</v>
      </c>
      <c r="G222" s="11">
        <f t="shared" si="3"/>
        <v>26.367599493742087</v>
      </c>
    </row>
    <row r="223" spans="1:7" ht="14.1" customHeight="1" x14ac:dyDescent="0.25">
      <c r="A223" s="4"/>
      <c r="B223" s="4"/>
      <c r="C223" s="7" t="s">
        <v>88</v>
      </c>
      <c r="D223" s="5" t="s">
        <v>89</v>
      </c>
      <c r="E223" s="9">
        <v>2730</v>
      </c>
      <c r="F223" s="9">
        <v>2770</v>
      </c>
      <c r="G223" s="11">
        <f t="shared" si="3"/>
        <v>101.46520146520146</v>
      </c>
    </row>
    <row r="224" spans="1:7" ht="14.1" customHeight="1" x14ac:dyDescent="0.25">
      <c r="A224" s="4"/>
      <c r="B224" s="4"/>
      <c r="C224" s="7" t="s">
        <v>22</v>
      </c>
      <c r="D224" s="5" t="s">
        <v>23</v>
      </c>
      <c r="E224" s="9">
        <v>48800</v>
      </c>
      <c r="F224" s="9">
        <v>47700</v>
      </c>
      <c r="G224" s="11">
        <f t="shared" si="3"/>
        <v>97.745901639344254</v>
      </c>
    </row>
    <row r="225" spans="1:7" ht="14.1" customHeight="1" x14ac:dyDescent="0.25">
      <c r="A225" s="4"/>
      <c r="B225" s="4"/>
      <c r="C225" s="7" t="s">
        <v>90</v>
      </c>
      <c r="D225" s="5" t="s">
        <v>91</v>
      </c>
      <c r="E225" s="9">
        <v>6260</v>
      </c>
      <c r="F225" s="9">
        <v>6300</v>
      </c>
      <c r="G225" s="11">
        <f t="shared" si="3"/>
        <v>100.63897763578275</v>
      </c>
    </row>
    <row r="226" spans="1:7" ht="14.1" customHeight="1" x14ac:dyDescent="0.25">
      <c r="A226" s="4"/>
      <c r="B226" s="4"/>
      <c r="C226" s="7" t="s">
        <v>61</v>
      </c>
      <c r="D226" s="5" t="s">
        <v>62</v>
      </c>
      <c r="E226" s="9">
        <v>600</v>
      </c>
      <c r="F226" s="9">
        <v>600</v>
      </c>
      <c r="G226" s="11">
        <f t="shared" si="3"/>
        <v>100</v>
      </c>
    </row>
    <row r="227" spans="1:7" ht="14.1" customHeight="1" x14ac:dyDescent="0.25">
      <c r="A227" s="4"/>
      <c r="B227" s="4"/>
      <c r="C227" s="7" t="s">
        <v>92</v>
      </c>
      <c r="D227" s="5" t="s">
        <v>93</v>
      </c>
      <c r="E227" s="9">
        <v>4650</v>
      </c>
      <c r="F227" s="9">
        <v>4700</v>
      </c>
      <c r="G227" s="11">
        <f t="shared" si="3"/>
        <v>101.0752688172043</v>
      </c>
    </row>
    <row r="228" spans="1:7" ht="14.1" customHeight="1" x14ac:dyDescent="0.25">
      <c r="A228" s="4"/>
      <c r="B228" s="4"/>
      <c r="C228" s="7" t="s">
        <v>24</v>
      </c>
      <c r="D228" s="5" t="s">
        <v>25</v>
      </c>
      <c r="E228" s="9">
        <v>6340</v>
      </c>
      <c r="F228" s="9">
        <v>7050</v>
      </c>
      <c r="G228" s="11">
        <f t="shared" si="3"/>
        <v>111.198738170347</v>
      </c>
    </row>
    <row r="229" spans="1:7" ht="14.1" customHeight="1" x14ac:dyDescent="0.25">
      <c r="A229" s="4"/>
      <c r="B229" s="4"/>
      <c r="C229" s="7" t="s">
        <v>94</v>
      </c>
      <c r="D229" s="5" t="s">
        <v>95</v>
      </c>
      <c r="E229" s="9">
        <v>68017</v>
      </c>
      <c r="F229" s="9">
        <v>70700</v>
      </c>
      <c r="G229" s="11">
        <f t="shared" si="3"/>
        <v>103.94460208477292</v>
      </c>
    </row>
    <row r="230" spans="1:7" ht="14.1" customHeight="1" x14ac:dyDescent="0.25">
      <c r="A230" s="4"/>
      <c r="B230" s="4"/>
      <c r="C230" s="7" t="s">
        <v>26</v>
      </c>
      <c r="D230" s="5" t="s">
        <v>27</v>
      </c>
      <c r="E230" s="9">
        <v>3380</v>
      </c>
      <c r="F230" s="9">
        <v>3870</v>
      </c>
      <c r="G230" s="11">
        <f t="shared" si="3"/>
        <v>114.49704142011834</v>
      </c>
    </row>
    <row r="231" spans="1:7" ht="14.1" customHeight="1" x14ac:dyDescent="0.25">
      <c r="A231" s="3"/>
      <c r="B231" s="22" t="s">
        <v>155</v>
      </c>
      <c r="C231" s="23"/>
      <c r="D231" s="24" t="s">
        <v>156</v>
      </c>
      <c r="E231" s="25">
        <f>SUM(E232:E252)</f>
        <v>1120581.1400000001</v>
      </c>
      <c r="F231" s="25">
        <f>SUM(F232:F252)</f>
        <v>403581</v>
      </c>
      <c r="G231" s="21">
        <f t="shared" si="3"/>
        <v>36.015330402580211</v>
      </c>
    </row>
    <row r="232" spans="1:7" ht="14.1" customHeight="1" x14ac:dyDescent="0.25">
      <c r="A232" s="4"/>
      <c r="B232" s="4"/>
      <c r="C232" s="7" t="s">
        <v>74</v>
      </c>
      <c r="D232" s="5" t="s">
        <v>75</v>
      </c>
      <c r="E232" s="9">
        <v>24350</v>
      </c>
      <c r="F232" s="9">
        <v>6800</v>
      </c>
      <c r="G232" s="11">
        <f t="shared" si="3"/>
        <v>27.92607802874743</v>
      </c>
    </row>
    <row r="233" spans="1:7" ht="14.1" customHeight="1" x14ac:dyDescent="0.25">
      <c r="A233" s="4"/>
      <c r="B233" s="4"/>
      <c r="C233" s="7" t="s">
        <v>143</v>
      </c>
      <c r="D233" s="5" t="s">
        <v>144</v>
      </c>
      <c r="E233" s="9">
        <v>5550</v>
      </c>
      <c r="F233" s="9">
        <v>4550</v>
      </c>
      <c r="G233" s="11">
        <f t="shared" si="3"/>
        <v>81.981981981981974</v>
      </c>
    </row>
    <row r="234" spans="1:7" ht="14.1" customHeight="1" x14ac:dyDescent="0.25">
      <c r="A234" s="4"/>
      <c r="B234" s="4"/>
      <c r="C234" s="7" t="s">
        <v>12</v>
      </c>
      <c r="D234" s="5" t="s">
        <v>13</v>
      </c>
      <c r="E234" s="9">
        <v>700475</v>
      </c>
      <c r="F234" s="9">
        <v>212267</v>
      </c>
      <c r="G234" s="11">
        <f t="shared" si="3"/>
        <v>30.303294193226026</v>
      </c>
    </row>
    <row r="235" spans="1:7" ht="14.1" customHeight="1" x14ac:dyDescent="0.25">
      <c r="A235" s="4"/>
      <c r="B235" s="4"/>
      <c r="C235" s="7" t="s">
        <v>84</v>
      </c>
      <c r="D235" s="5" t="s">
        <v>85</v>
      </c>
      <c r="E235" s="9">
        <v>58827.16</v>
      </c>
      <c r="F235" s="9">
        <v>36071</v>
      </c>
      <c r="G235" s="11">
        <f t="shared" si="3"/>
        <v>61.316915519974103</v>
      </c>
    </row>
    <row r="236" spans="1:7" ht="14.1" customHeight="1" x14ac:dyDescent="0.25">
      <c r="A236" s="4"/>
      <c r="B236" s="4"/>
      <c r="C236" s="7" t="s">
        <v>14</v>
      </c>
      <c r="D236" s="5" t="s">
        <v>15</v>
      </c>
      <c r="E236" s="9">
        <v>136989</v>
      </c>
      <c r="F236" s="9">
        <v>43858</v>
      </c>
      <c r="G236" s="11">
        <f t="shared" si="3"/>
        <v>32.015709290526978</v>
      </c>
    </row>
    <row r="237" spans="1:7" ht="14.1" customHeight="1" x14ac:dyDescent="0.25">
      <c r="A237" s="4"/>
      <c r="B237" s="4"/>
      <c r="C237" s="7" t="s">
        <v>16</v>
      </c>
      <c r="D237" s="5" t="s">
        <v>17</v>
      </c>
      <c r="E237" s="9">
        <v>17618</v>
      </c>
      <c r="F237" s="9">
        <v>6350</v>
      </c>
      <c r="G237" s="11">
        <f t="shared" si="3"/>
        <v>36.042683619025993</v>
      </c>
    </row>
    <row r="238" spans="1:7" ht="14.1" customHeight="1" x14ac:dyDescent="0.25">
      <c r="A238" s="4"/>
      <c r="B238" s="4"/>
      <c r="C238" s="7" t="s">
        <v>86</v>
      </c>
      <c r="D238" s="5" t="s">
        <v>87</v>
      </c>
      <c r="E238" s="9">
        <v>1412</v>
      </c>
      <c r="F238" s="9">
        <v>0</v>
      </c>
      <c r="G238" s="11">
        <v>0</v>
      </c>
    </row>
    <row r="239" spans="1:7" ht="14.1" customHeight="1" x14ac:dyDescent="0.25">
      <c r="A239" s="4"/>
      <c r="B239" s="4"/>
      <c r="C239" s="7" t="s">
        <v>46</v>
      </c>
      <c r="D239" s="5" t="s">
        <v>47</v>
      </c>
      <c r="E239" s="9">
        <v>1020</v>
      </c>
      <c r="F239" s="9">
        <v>2520</v>
      </c>
      <c r="G239" s="11">
        <f t="shared" si="3"/>
        <v>247.05882352941177</v>
      </c>
    </row>
    <row r="240" spans="1:7" ht="14.1" customHeight="1" x14ac:dyDescent="0.25">
      <c r="A240" s="4"/>
      <c r="B240" s="4"/>
      <c r="C240" s="7" t="s">
        <v>145</v>
      </c>
      <c r="D240" s="5" t="s">
        <v>146</v>
      </c>
      <c r="E240" s="9">
        <v>626</v>
      </c>
      <c r="F240" s="9">
        <v>359</v>
      </c>
      <c r="G240" s="11">
        <f t="shared" si="3"/>
        <v>57.348242811501592</v>
      </c>
    </row>
    <row r="241" spans="1:7" ht="14.1" customHeight="1" x14ac:dyDescent="0.25">
      <c r="A241" s="4"/>
      <c r="B241" s="4"/>
      <c r="C241" s="7" t="s">
        <v>18</v>
      </c>
      <c r="D241" s="5" t="s">
        <v>19</v>
      </c>
      <c r="E241" s="9">
        <v>18125</v>
      </c>
      <c r="F241" s="9">
        <v>11008</v>
      </c>
      <c r="G241" s="11">
        <f t="shared" si="3"/>
        <v>60.733793103448278</v>
      </c>
    </row>
    <row r="242" spans="1:7" ht="14.1" customHeight="1" x14ac:dyDescent="0.25">
      <c r="A242" s="4"/>
      <c r="B242" s="4"/>
      <c r="C242" s="7" t="s">
        <v>117</v>
      </c>
      <c r="D242" s="5" t="s">
        <v>118</v>
      </c>
      <c r="E242" s="9">
        <v>0</v>
      </c>
      <c r="F242" s="9">
        <v>0</v>
      </c>
      <c r="G242" s="11">
        <v>0</v>
      </c>
    </row>
    <row r="243" spans="1:7" ht="14.1" customHeight="1" x14ac:dyDescent="0.25">
      <c r="A243" s="4"/>
      <c r="B243" s="4"/>
      <c r="C243" s="7" t="s">
        <v>147</v>
      </c>
      <c r="D243" s="5" t="s">
        <v>148</v>
      </c>
      <c r="E243" s="9">
        <v>8268</v>
      </c>
      <c r="F243" s="9">
        <v>6122</v>
      </c>
      <c r="G243" s="11">
        <f t="shared" si="3"/>
        <v>74.04450895016933</v>
      </c>
    </row>
    <row r="244" spans="1:7" ht="14.1" customHeight="1" x14ac:dyDescent="0.25">
      <c r="A244" s="4"/>
      <c r="B244" s="4"/>
      <c r="C244" s="7" t="s">
        <v>53</v>
      </c>
      <c r="D244" s="5" t="s">
        <v>54</v>
      </c>
      <c r="E244" s="9">
        <v>75269</v>
      </c>
      <c r="F244" s="9">
        <v>37000</v>
      </c>
      <c r="G244" s="11">
        <f t="shared" si="3"/>
        <v>49.157023475800131</v>
      </c>
    </row>
    <row r="245" spans="1:7" ht="14.1" customHeight="1" x14ac:dyDescent="0.25">
      <c r="A245" s="4"/>
      <c r="B245" s="4"/>
      <c r="C245" s="7" t="s">
        <v>20</v>
      </c>
      <c r="D245" s="5" t="s">
        <v>21</v>
      </c>
      <c r="E245" s="9">
        <v>7307</v>
      </c>
      <c r="F245" s="9">
        <v>2265</v>
      </c>
      <c r="G245" s="11">
        <f t="shared" si="3"/>
        <v>30.997673463801835</v>
      </c>
    </row>
    <row r="246" spans="1:7" ht="14.1" customHeight="1" x14ac:dyDescent="0.25">
      <c r="A246" s="4"/>
      <c r="B246" s="4"/>
      <c r="C246" s="7" t="s">
        <v>88</v>
      </c>
      <c r="D246" s="5" t="s">
        <v>89</v>
      </c>
      <c r="E246" s="9">
        <v>1618</v>
      </c>
      <c r="F246" s="9">
        <v>200</v>
      </c>
      <c r="G246" s="11">
        <f t="shared" si="3"/>
        <v>12.360939431396787</v>
      </c>
    </row>
    <row r="247" spans="1:7" ht="14.1" customHeight="1" x14ac:dyDescent="0.25">
      <c r="A247" s="4"/>
      <c r="B247" s="4"/>
      <c r="C247" s="7" t="s">
        <v>22</v>
      </c>
      <c r="D247" s="5" t="s">
        <v>23</v>
      </c>
      <c r="E247" s="9">
        <v>27667</v>
      </c>
      <c r="F247" s="9">
        <v>18608</v>
      </c>
      <c r="G247" s="11">
        <f t="shared" si="3"/>
        <v>67.257020999746985</v>
      </c>
    </row>
    <row r="248" spans="1:7" ht="14.1" customHeight="1" x14ac:dyDescent="0.25">
      <c r="A248" s="4"/>
      <c r="B248" s="4"/>
      <c r="C248" s="7" t="s">
        <v>90</v>
      </c>
      <c r="D248" s="5" t="s">
        <v>91</v>
      </c>
      <c r="E248" s="9">
        <v>4206</v>
      </c>
      <c r="F248" s="9">
        <v>2803</v>
      </c>
      <c r="G248" s="11">
        <f t="shared" si="3"/>
        <v>66.64289110794104</v>
      </c>
    </row>
    <row r="249" spans="1:7" ht="14.1" customHeight="1" x14ac:dyDescent="0.25">
      <c r="A249" s="4"/>
      <c r="B249" s="4"/>
      <c r="C249" s="7" t="s">
        <v>92</v>
      </c>
      <c r="D249" s="5" t="s">
        <v>93</v>
      </c>
      <c r="E249" s="9">
        <v>3800</v>
      </c>
      <c r="F249" s="9">
        <v>1200</v>
      </c>
      <c r="G249" s="11">
        <f t="shared" si="3"/>
        <v>31.578947368421051</v>
      </c>
    </row>
    <row r="250" spans="1:7" ht="14.1" customHeight="1" x14ac:dyDescent="0.25">
      <c r="A250" s="4"/>
      <c r="B250" s="4"/>
      <c r="C250" s="7" t="s">
        <v>24</v>
      </c>
      <c r="D250" s="5" t="s">
        <v>25</v>
      </c>
      <c r="E250" s="9">
        <v>9543</v>
      </c>
      <c r="F250" s="9">
        <v>2500</v>
      </c>
      <c r="G250" s="11">
        <f t="shared" si="3"/>
        <v>26.197212616577598</v>
      </c>
    </row>
    <row r="251" spans="1:7" ht="14.1" customHeight="1" x14ac:dyDescent="0.25">
      <c r="A251" s="4"/>
      <c r="B251" s="4"/>
      <c r="C251" s="7" t="s">
        <v>94</v>
      </c>
      <c r="D251" s="5" t="s">
        <v>95</v>
      </c>
      <c r="E251" s="9">
        <v>15810.98</v>
      </c>
      <c r="F251" s="9">
        <v>8100</v>
      </c>
      <c r="G251" s="11">
        <f t="shared" si="3"/>
        <v>51.230221023617759</v>
      </c>
    </row>
    <row r="252" spans="1:7" ht="14.1" customHeight="1" x14ac:dyDescent="0.25">
      <c r="A252" s="4"/>
      <c r="B252" s="4"/>
      <c r="C252" s="7" t="s">
        <v>26</v>
      </c>
      <c r="D252" s="5" t="s">
        <v>27</v>
      </c>
      <c r="E252" s="9">
        <v>2100</v>
      </c>
      <c r="F252" s="9">
        <v>1000</v>
      </c>
      <c r="G252" s="11">
        <f t="shared" si="3"/>
        <v>47.619047619047613</v>
      </c>
    </row>
    <row r="253" spans="1:7" ht="14.1" customHeight="1" x14ac:dyDescent="0.25">
      <c r="A253" s="3"/>
      <c r="B253" s="22" t="s">
        <v>157</v>
      </c>
      <c r="C253" s="23"/>
      <c r="D253" s="24" t="s">
        <v>158</v>
      </c>
      <c r="E253" s="25">
        <f>SUM(E254:E267)</f>
        <v>451345</v>
      </c>
      <c r="F253" s="25">
        <f>SUM(F254:F267)</f>
        <v>429266</v>
      </c>
      <c r="G253" s="21">
        <f t="shared" si="3"/>
        <v>95.108176671947177</v>
      </c>
    </row>
    <row r="254" spans="1:7" ht="14.1" customHeight="1" x14ac:dyDescent="0.25">
      <c r="A254" s="4"/>
      <c r="B254" s="4"/>
      <c r="C254" s="7" t="s">
        <v>74</v>
      </c>
      <c r="D254" s="5" t="s">
        <v>75</v>
      </c>
      <c r="E254" s="9">
        <v>3200</v>
      </c>
      <c r="F254" s="9">
        <v>3500</v>
      </c>
      <c r="G254" s="11">
        <f t="shared" si="3"/>
        <v>109.375</v>
      </c>
    </row>
    <row r="255" spans="1:7" ht="14.1" customHeight="1" x14ac:dyDescent="0.25">
      <c r="A255" s="4"/>
      <c r="B255" s="4"/>
      <c r="C255" s="7" t="s">
        <v>12</v>
      </c>
      <c r="D255" s="5" t="s">
        <v>13</v>
      </c>
      <c r="E255" s="9">
        <v>134125.87</v>
      </c>
      <c r="F255" s="9">
        <v>125000</v>
      </c>
      <c r="G255" s="11">
        <f t="shared" si="3"/>
        <v>93.196040405926169</v>
      </c>
    </row>
    <row r="256" spans="1:7" ht="14.1" customHeight="1" x14ac:dyDescent="0.25">
      <c r="A256" s="4"/>
      <c r="B256" s="4"/>
      <c r="C256" s="7" t="s">
        <v>84</v>
      </c>
      <c r="D256" s="5" t="s">
        <v>85</v>
      </c>
      <c r="E256" s="9">
        <v>10789.13</v>
      </c>
      <c r="F256" s="9">
        <v>7360</v>
      </c>
      <c r="G256" s="11">
        <f t="shared" si="3"/>
        <v>68.21680710122132</v>
      </c>
    </row>
    <row r="257" spans="1:7" ht="14.1" customHeight="1" x14ac:dyDescent="0.25">
      <c r="A257" s="4"/>
      <c r="B257" s="4"/>
      <c r="C257" s="7" t="s">
        <v>14</v>
      </c>
      <c r="D257" s="5" t="s">
        <v>15</v>
      </c>
      <c r="E257" s="9">
        <v>29800</v>
      </c>
      <c r="F257" s="9">
        <v>25366</v>
      </c>
      <c r="G257" s="11">
        <f t="shared" si="3"/>
        <v>85.12080536912751</v>
      </c>
    </row>
    <row r="258" spans="1:7" ht="14.1" customHeight="1" x14ac:dyDescent="0.25">
      <c r="A258" s="4"/>
      <c r="B258" s="4"/>
      <c r="C258" s="7" t="s">
        <v>16</v>
      </c>
      <c r="D258" s="5" t="s">
        <v>17</v>
      </c>
      <c r="E258" s="9">
        <v>3400</v>
      </c>
      <c r="F258" s="9">
        <v>3090</v>
      </c>
      <c r="G258" s="11">
        <f t="shared" si="3"/>
        <v>90.882352941176464</v>
      </c>
    </row>
    <row r="259" spans="1:7" ht="14.1" customHeight="1" x14ac:dyDescent="0.25">
      <c r="A259" s="4"/>
      <c r="B259" s="4"/>
      <c r="C259" s="7" t="s">
        <v>46</v>
      </c>
      <c r="D259" s="5" t="s">
        <v>47</v>
      </c>
      <c r="E259" s="9">
        <v>22316.89</v>
      </c>
      <c r="F259" s="9">
        <v>21600</v>
      </c>
      <c r="G259" s="11">
        <f t="shared" si="3"/>
        <v>96.787679645326932</v>
      </c>
    </row>
    <row r="260" spans="1:7" ht="14.1" customHeight="1" x14ac:dyDescent="0.25">
      <c r="A260" s="4"/>
      <c r="B260" s="4"/>
      <c r="C260" s="7" t="s">
        <v>18</v>
      </c>
      <c r="D260" s="5" t="s">
        <v>19</v>
      </c>
      <c r="E260" s="9">
        <v>90000</v>
      </c>
      <c r="F260" s="9">
        <v>90000</v>
      </c>
      <c r="G260" s="11">
        <f t="shared" si="3"/>
        <v>100</v>
      </c>
    </row>
    <row r="261" spans="1:7" ht="14.1" customHeight="1" x14ac:dyDescent="0.25">
      <c r="A261" s="4"/>
      <c r="B261" s="4"/>
      <c r="C261" s="7" t="s">
        <v>20</v>
      </c>
      <c r="D261" s="5" t="s">
        <v>21</v>
      </c>
      <c r="E261" s="9">
        <v>30000</v>
      </c>
      <c r="F261" s="9">
        <v>30000</v>
      </c>
      <c r="G261" s="11">
        <f t="shared" si="3"/>
        <v>100</v>
      </c>
    </row>
    <row r="262" spans="1:7" ht="14.1" customHeight="1" x14ac:dyDescent="0.25">
      <c r="A262" s="4"/>
      <c r="B262" s="4"/>
      <c r="C262" s="7" t="s">
        <v>88</v>
      </c>
      <c r="D262" s="5" t="s">
        <v>89</v>
      </c>
      <c r="E262" s="9">
        <v>1500</v>
      </c>
      <c r="F262" s="9">
        <v>200</v>
      </c>
      <c r="G262" s="11">
        <f t="shared" si="3"/>
        <v>13.333333333333334</v>
      </c>
    </row>
    <row r="263" spans="1:7" ht="14.1" customHeight="1" x14ac:dyDescent="0.25">
      <c r="A263" s="4"/>
      <c r="B263" s="4"/>
      <c r="C263" s="7" t="s">
        <v>22</v>
      </c>
      <c r="D263" s="5" t="s">
        <v>23</v>
      </c>
      <c r="E263" s="9">
        <v>104650</v>
      </c>
      <c r="F263" s="9">
        <v>100000</v>
      </c>
      <c r="G263" s="11">
        <f t="shared" si="3"/>
        <v>95.556617295747728</v>
      </c>
    </row>
    <row r="264" spans="1:7" ht="14.1" customHeight="1" x14ac:dyDescent="0.25">
      <c r="A264" s="4"/>
      <c r="B264" s="4"/>
      <c r="C264" s="7" t="s">
        <v>24</v>
      </c>
      <c r="D264" s="5" t="s">
        <v>25</v>
      </c>
      <c r="E264" s="9">
        <v>15000</v>
      </c>
      <c r="F264" s="9">
        <v>15000</v>
      </c>
      <c r="G264" s="11">
        <f t="shared" si="3"/>
        <v>100</v>
      </c>
    </row>
    <row r="265" spans="1:7" ht="14.1" customHeight="1" x14ac:dyDescent="0.25">
      <c r="A265" s="4"/>
      <c r="B265" s="4"/>
      <c r="C265" s="7" t="s">
        <v>94</v>
      </c>
      <c r="D265" s="5" t="s">
        <v>95</v>
      </c>
      <c r="E265" s="9">
        <v>4383.1099999999997</v>
      </c>
      <c r="F265" s="9">
        <v>4500</v>
      </c>
      <c r="G265" s="11">
        <f t="shared" si="3"/>
        <v>102.66682789161121</v>
      </c>
    </row>
    <row r="266" spans="1:7" ht="14.1" customHeight="1" x14ac:dyDescent="0.25">
      <c r="A266" s="4"/>
      <c r="B266" s="4"/>
      <c r="C266" s="7" t="s">
        <v>26</v>
      </c>
      <c r="D266" s="5" t="s">
        <v>27</v>
      </c>
      <c r="E266" s="9">
        <v>350</v>
      </c>
      <c r="F266" s="9">
        <v>350</v>
      </c>
      <c r="G266" s="11">
        <f t="shared" si="3"/>
        <v>100</v>
      </c>
    </row>
    <row r="267" spans="1:7" ht="14.1" customHeight="1" x14ac:dyDescent="0.25">
      <c r="A267" s="4"/>
      <c r="B267" s="4"/>
      <c r="C267" s="7" t="s">
        <v>159</v>
      </c>
      <c r="D267" s="5" t="s">
        <v>160</v>
      </c>
      <c r="E267" s="9">
        <v>1830</v>
      </c>
      <c r="F267" s="9">
        <v>3300</v>
      </c>
      <c r="G267" s="11">
        <f t="shared" si="3"/>
        <v>180.32786885245901</v>
      </c>
    </row>
    <row r="268" spans="1:7" ht="14.1" customHeight="1" x14ac:dyDescent="0.25">
      <c r="A268" s="3"/>
      <c r="B268" s="22" t="s">
        <v>161</v>
      </c>
      <c r="C268" s="23"/>
      <c r="D268" s="24" t="s">
        <v>162</v>
      </c>
      <c r="E268" s="25">
        <f>SUM(E269:E270)</f>
        <v>49024</v>
      </c>
      <c r="F268" s="25">
        <f>SUM(F269:F270)</f>
        <v>55793</v>
      </c>
      <c r="G268" s="21">
        <f t="shared" ref="G268:G347" si="4">F268/E268*100</f>
        <v>113.80752284595302</v>
      </c>
    </row>
    <row r="269" spans="1:7" ht="14.1" customHeight="1" x14ac:dyDescent="0.25">
      <c r="A269" s="4"/>
      <c r="B269" s="4"/>
      <c r="C269" s="7" t="s">
        <v>22</v>
      </c>
      <c r="D269" s="5" t="s">
        <v>23</v>
      </c>
      <c r="E269" s="9">
        <v>16400</v>
      </c>
      <c r="F269" s="9">
        <v>12400</v>
      </c>
      <c r="G269" s="11">
        <f t="shared" si="4"/>
        <v>75.609756097560975</v>
      </c>
    </row>
    <row r="270" spans="1:7" ht="14.1" customHeight="1" x14ac:dyDescent="0.25">
      <c r="A270" s="4"/>
      <c r="B270" s="4"/>
      <c r="C270" s="7" t="s">
        <v>26</v>
      </c>
      <c r="D270" s="5" t="s">
        <v>27</v>
      </c>
      <c r="E270" s="9">
        <v>32624</v>
      </c>
      <c r="F270" s="9">
        <v>43393</v>
      </c>
      <c r="G270" s="11">
        <f t="shared" si="4"/>
        <v>133.00944090240313</v>
      </c>
    </row>
    <row r="271" spans="1:7" ht="20.25" customHeight="1" x14ac:dyDescent="0.25">
      <c r="A271" s="3"/>
      <c r="B271" s="22" t="s">
        <v>163</v>
      </c>
      <c r="C271" s="23"/>
      <c r="D271" s="24" t="s">
        <v>164</v>
      </c>
      <c r="E271" s="25">
        <f>SUM(E272:E278)</f>
        <v>11814</v>
      </c>
      <c r="F271" s="25">
        <f>SUM(F272:F278)</f>
        <v>8170</v>
      </c>
      <c r="G271" s="21">
        <f t="shared" si="4"/>
        <v>69.15523954630099</v>
      </c>
    </row>
    <row r="272" spans="1:7" ht="14.1" customHeight="1" x14ac:dyDescent="0.25">
      <c r="A272" s="4"/>
      <c r="B272" s="4"/>
      <c r="C272" s="7" t="s">
        <v>12</v>
      </c>
      <c r="D272" s="5" t="s">
        <v>13</v>
      </c>
      <c r="E272" s="9">
        <v>2885</v>
      </c>
      <c r="F272" s="9">
        <v>0</v>
      </c>
      <c r="G272" s="11">
        <f t="shared" si="4"/>
        <v>0</v>
      </c>
    </row>
    <row r="273" spans="1:7" ht="14.1" customHeight="1" x14ac:dyDescent="0.25">
      <c r="A273" s="4"/>
      <c r="B273" s="4"/>
      <c r="C273" s="7" t="s">
        <v>14</v>
      </c>
      <c r="D273" s="5" t="s">
        <v>15</v>
      </c>
      <c r="E273" s="9">
        <v>499</v>
      </c>
      <c r="F273" s="9">
        <v>0</v>
      </c>
      <c r="G273" s="11">
        <f t="shared" si="4"/>
        <v>0</v>
      </c>
    </row>
    <row r="274" spans="1:7" ht="14.1" customHeight="1" x14ac:dyDescent="0.25">
      <c r="A274" s="4"/>
      <c r="B274" s="4"/>
      <c r="C274" s="7" t="s">
        <v>16</v>
      </c>
      <c r="D274" s="5" t="s">
        <v>17</v>
      </c>
      <c r="E274" s="9">
        <v>65</v>
      </c>
      <c r="F274" s="9">
        <v>0</v>
      </c>
      <c r="G274" s="11">
        <f t="shared" si="4"/>
        <v>0</v>
      </c>
    </row>
    <row r="275" spans="1:7" ht="14.1" customHeight="1" x14ac:dyDescent="0.25">
      <c r="A275" s="4"/>
      <c r="B275" s="4"/>
      <c r="C275" s="7" t="s">
        <v>18</v>
      </c>
      <c r="D275" s="5" t="s">
        <v>19</v>
      </c>
      <c r="E275" s="9">
        <v>1820</v>
      </c>
      <c r="F275" s="9">
        <v>0</v>
      </c>
      <c r="G275" s="11">
        <f t="shared" si="4"/>
        <v>0</v>
      </c>
    </row>
    <row r="276" spans="1:7" ht="14.1" customHeight="1" x14ac:dyDescent="0.25">
      <c r="A276" s="4"/>
      <c r="B276" s="4"/>
      <c r="C276" s="7" t="s">
        <v>147</v>
      </c>
      <c r="D276" s="5" t="s">
        <v>148</v>
      </c>
      <c r="E276" s="9">
        <v>6100</v>
      </c>
      <c r="F276" s="9">
        <v>6300</v>
      </c>
      <c r="G276" s="11">
        <f t="shared" si="4"/>
        <v>103.27868852459017</v>
      </c>
    </row>
    <row r="277" spans="1:7" ht="14.1" customHeight="1" x14ac:dyDescent="0.25">
      <c r="A277" s="4"/>
      <c r="B277" s="4"/>
      <c r="C277" s="7" t="s">
        <v>53</v>
      </c>
      <c r="D277" s="5" t="s">
        <v>54</v>
      </c>
      <c r="E277" s="9">
        <v>445</v>
      </c>
      <c r="F277" s="9">
        <v>0</v>
      </c>
      <c r="G277" s="11">
        <f t="shared" si="4"/>
        <v>0</v>
      </c>
    </row>
    <row r="278" spans="1:7" ht="14.1" customHeight="1" x14ac:dyDescent="0.25">
      <c r="A278" s="4"/>
      <c r="B278" s="4"/>
      <c r="C278" s="7" t="s">
        <v>26</v>
      </c>
      <c r="D278" s="5" t="s">
        <v>27</v>
      </c>
      <c r="E278" s="9">
        <v>0</v>
      </c>
      <c r="F278" s="9">
        <v>1870</v>
      </c>
      <c r="G278" s="11">
        <v>0</v>
      </c>
    </row>
    <row r="279" spans="1:7" ht="21" customHeight="1" x14ac:dyDescent="0.25">
      <c r="A279" s="3"/>
      <c r="B279" s="22" t="s">
        <v>165</v>
      </c>
      <c r="C279" s="23"/>
      <c r="D279" s="24" t="s">
        <v>166</v>
      </c>
      <c r="E279" s="25">
        <f>SUM(E280:E290)</f>
        <v>129158.7</v>
      </c>
      <c r="F279" s="25">
        <f>SUM(F280:F290)</f>
        <v>179686</v>
      </c>
      <c r="G279" s="21">
        <f t="shared" si="4"/>
        <v>139.12032251795659</v>
      </c>
    </row>
    <row r="280" spans="1:7" ht="14.1" customHeight="1" x14ac:dyDescent="0.25">
      <c r="A280" s="4"/>
      <c r="B280" s="4"/>
      <c r="C280" s="7" t="s">
        <v>74</v>
      </c>
      <c r="D280" s="5" t="s">
        <v>75</v>
      </c>
      <c r="E280" s="9">
        <v>2720</v>
      </c>
      <c r="F280" s="9">
        <v>1548</v>
      </c>
      <c r="G280" s="11">
        <f t="shared" si="4"/>
        <v>56.911764705882348</v>
      </c>
    </row>
    <row r="281" spans="1:7" ht="14.1" customHeight="1" x14ac:dyDescent="0.25">
      <c r="A281" s="4"/>
      <c r="B281" s="4"/>
      <c r="C281" s="7" t="s">
        <v>12</v>
      </c>
      <c r="D281" s="5" t="s">
        <v>13</v>
      </c>
      <c r="E281" s="9">
        <v>85618</v>
      </c>
      <c r="F281" s="9">
        <v>102948</v>
      </c>
      <c r="G281" s="11">
        <f t="shared" si="4"/>
        <v>120.24107080286856</v>
      </c>
    </row>
    <row r="282" spans="1:7" ht="14.1" customHeight="1" x14ac:dyDescent="0.25">
      <c r="A282" s="4"/>
      <c r="B282" s="4"/>
      <c r="C282" s="7" t="s">
        <v>84</v>
      </c>
      <c r="D282" s="5" t="s">
        <v>85</v>
      </c>
      <c r="E282" s="9">
        <v>380.7</v>
      </c>
      <c r="F282" s="9">
        <v>1600</v>
      </c>
      <c r="G282" s="11">
        <f t="shared" si="4"/>
        <v>420.27843446283163</v>
      </c>
    </row>
    <row r="283" spans="1:7" ht="14.1" customHeight="1" x14ac:dyDescent="0.25">
      <c r="A283" s="4"/>
      <c r="B283" s="4"/>
      <c r="C283" s="7" t="s">
        <v>14</v>
      </c>
      <c r="D283" s="5" t="s">
        <v>15</v>
      </c>
      <c r="E283" s="9">
        <v>15786</v>
      </c>
      <c r="F283" s="9">
        <v>17730</v>
      </c>
      <c r="G283" s="11">
        <f t="shared" si="4"/>
        <v>112.31470923603193</v>
      </c>
    </row>
    <row r="284" spans="1:7" ht="14.1" customHeight="1" x14ac:dyDescent="0.25">
      <c r="A284" s="4"/>
      <c r="B284" s="4"/>
      <c r="C284" s="7" t="s">
        <v>16</v>
      </c>
      <c r="D284" s="5" t="s">
        <v>17</v>
      </c>
      <c r="E284" s="9">
        <v>1936</v>
      </c>
      <c r="F284" s="9">
        <v>2560</v>
      </c>
      <c r="G284" s="11">
        <f t="shared" si="4"/>
        <v>132.2314049586777</v>
      </c>
    </row>
    <row r="285" spans="1:7" ht="14.1" customHeight="1" x14ac:dyDescent="0.25">
      <c r="A285" s="4"/>
      <c r="B285" s="4"/>
      <c r="C285" s="7" t="s">
        <v>18</v>
      </c>
      <c r="D285" s="5" t="s">
        <v>19</v>
      </c>
      <c r="E285" s="9">
        <v>6868</v>
      </c>
      <c r="F285" s="9">
        <v>15300</v>
      </c>
      <c r="G285" s="11">
        <f t="shared" si="4"/>
        <v>222.77227722772278</v>
      </c>
    </row>
    <row r="286" spans="1:7" ht="14.1" customHeight="1" x14ac:dyDescent="0.25">
      <c r="A286" s="4"/>
      <c r="B286" s="4"/>
      <c r="C286" s="7" t="s">
        <v>147</v>
      </c>
      <c r="D286" s="54" t="s">
        <v>148</v>
      </c>
      <c r="E286" s="9">
        <v>3000</v>
      </c>
      <c r="F286" s="9">
        <v>12000</v>
      </c>
      <c r="G286" s="11">
        <f t="shared" si="4"/>
        <v>400</v>
      </c>
    </row>
    <row r="287" spans="1:7" ht="14.1" customHeight="1" x14ac:dyDescent="0.25">
      <c r="A287" s="4"/>
      <c r="B287" s="4"/>
      <c r="C287" s="7" t="s">
        <v>53</v>
      </c>
      <c r="D287" s="5" t="s">
        <v>54</v>
      </c>
      <c r="E287" s="9">
        <v>1950</v>
      </c>
      <c r="F287" s="9">
        <v>5000</v>
      </c>
      <c r="G287" s="11">
        <f t="shared" si="4"/>
        <v>256.41025641025641</v>
      </c>
    </row>
    <row r="288" spans="1:7" ht="14.1" customHeight="1" x14ac:dyDescent="0.25">
      <c r="A288" s="4"/>
      <c r="B288" s="4"/>
      <c r="C288" s="7" t="s">
        <v>22</v>
      </c>
      <c r="D288" s="5" t="s">
        <v>23</v>
      </c>
      <c r="E288" s="9">
        <v>10000</v>
      </c>
      <c r="F288" s="9">
        <v>21000</v>
      </c>
      <c r="G288" s="11">
        <f t="shared" si="4"/>
        <v>210</v>
      </c>
    </row>
    <row r="289" spans="1:7" ht="14.1" customHeight="1" x14ac:dyDescent="0.25">
      <c r="A289" s="4"/>
      <c r="B289" s="4"/>
      <c r="C289" s="7" t="s">
        <v>94</v>
      </c>
      <c r="D289" s="5" t="s">
        <v>95</v>
      </c>
      <c r="E289" s="9">
        <v>900</v>
      </c>
      <c r="F289" s="9"/>
      <c r="G289" s="131">
        <f t="shared" si="4"/>
        <v>0</v>
      </c>
    </row>
    <row r="290" spans="1:7" ht="14.1" customHeight="1" x14ac:dyDescent="0.25">
      <c r="A290" s="45"/>
      <c r="B290" s="55"/>
      <c r="C290" s="55"/>
      <c r="D290" s="56" t="s">
        <v>120</v>
      </c>
      <c r="E290" s="57"/>
      <c r="F290" s="128"/>
      <c r="G290" s="58"/>
    </row>
    <row r="291" spans="1:7" ht="14.1" customHeight="1" x14ac:dyDescent="0.25">
      <c r="A291" s="52"/>
      <c r="B291" s="59" t="s">
        <v>381</v>
      </c>
      <c r="C291" s="59"/>
      <c r="D291" s="60" t="s">
        <v>382</v>
      </c>
      <c r="E291" s="61">
        <f>SUM(E293:E302)</f>
        <v>60026</v>
      </c>
      <c r="F291" s="129">
        <f>SUM(F293:F302)</f>
        <v>5500</v>
      </c>
      <c r="G291" s="62">
        <f t="shared" si="4"/>
        <v>9.1626961649951681</v>
      </c>
    </row>
    <row r="292" spans="1:7" ht="14.1" customHeight="1" x14ac:dyDescent="0.25">
      <c r="A292" s="53"/>
      <c r="B292" s="63"/>
      <c r="C292" s="63"/>
      <c r="D292" s="64" t="s">
        <v>383</v>
      </c>
      <c r="E292" s="65"/>
      <c r="F292" s="130"/>
      <c r="G292" s="66"/>
    </row>
    <row r="293" spans="1:7" ht="14.1" customHeight="1" x14ac:dyDescent="0.25">
      <c r="A293" s="53"/>
      <c r="B293" s="67"/>
      <c r="C293" s="68" t="s">
        <v>74</v>
      </c>
      <c r="D293" s="69" t="s">
        <v>75</v>
      </c>
      <c r="E293" s="70">
        <v>2217</v>
      </c>
      <c r="F293" s="70">
        <v>0</v>
      </c>
      <c r="G293" s="71">
        <v>0</v>
      </c>
    </row>
    <row r="294" spans="1:7" ht="14.1" customHeight="1" x14ac:dyDescent="0.25">
      <c r="A294" s="53"/>
      <c r="B294" s="67"/>
      <c r="C294" s="68" t="s">
        <v>12</v>
      </c>
      <c r="D294" s="69" t="s">
        <v>13</v>
      </c>
      <c r="E294" s="70">
        <v>35116</v>
      </c>
      <c r="F294" s="70">
        <v>2400</v>
      </c>
      <c r="G294" s="11">
        <f t="shared" si="4"/>
        <v>6.8344913999316557</v>
      </c>
    </row>
    <row r="295" spans="1:7" ht="14.1" customHeight="1" x14ac:dyDescent="0.25">
      <c r="A295" s="53"/>
      <c r="B295" s="67"/>
      <c r="C295" s="68" t="s">
        <v>84</v>
      </c>
      <c r="D295" s="69" t="s">
        <v>85</v>
      </c>
      <c r="E295" s="70">
        <v>3400</v>
      </c>
      <c r="F295" s="70">
        <v>400</v>
      </c>
      <c r="G295" s="11">
        <f t="shared" si="4"/>
        <v>11.76470588235294</v>
      </c>
    </row>
    <row r="296" spans="1:7" ht="14.1" customHeight="1" x14ac:dyDescent="0.25">
      <c r="A296" s="53"/>
      <c r="B296" s="67"/>
      <c r="C296" s="68" t="s">
        <v>14</v>
      </c>
      <c r="D296" s="69" t="s">
        <v>15</v>
      </c>
      <c r="E296" s="70">
        <v>6974</v>
      </c>
      <c r="F296" s="70">
        <v>500</v>
      </c>
      <c r="G296" s="11">
        <f t="shared" si="4"/>
        <v>7.1694866647548041</v>
      </c>
    </row>
    <row r="297" spans="1:7" ht="14.1" customHeight="1" x14ac:dyDescent="0.25">
      <c r="A297" s="53"/>
      <c r="B297" s="67"/>
      <c r="C297" s="68" t="s">
        <v>16</v>
      </c>
      <c r="D297" s="69" t="s">
        <v>384</v>
      </c>
      <c r="E297" s="70">
        <v>364</v>
      </c>
      <c r="F297" s="70">
        <v>100</v>
      </c>
      <c r="G297" s="11">
        <f t="shared" si="4"/>
        <v>27.472527472527474</v>
      </c>
    </row>
    <row r="298" spans="1:7" ht="14.1" customHeight="1" x14ac:dyDescent="0.25">
      <c r="A298" s="53"/>
      <c r="B298" s="67"/>
      <c r="C298" s="68" t="s">
        <v>18</v>
      </c>
      <c r="D298" s="69" t="s">
        <v>19</v>
      </c>
      <c r="E298" s="70">
        <v>5000</v>
      </c>
      <c r="F298" s="70">
        <v>0</v>
      </c>
      <c r="G298" s="11">
        <f t="shared" si="4"/>
        <v>0</v>
      </c>
    </row>
    <row r="299" spans="1:7" ht="14.1" customHeight="1" x14ac:dyDescent="0.25">
      <c r="A299" s="53"/>
      <c r="B299" s="67"/>
      <c r="C299" s="68" t="s">
        <v>147</v>
      </c>
      <c r="D299" s="69" t="s">
        <v>148</v>
      </c>
      <c r="E299" s="70">
        <v>1500</v>
      </c>
      <c r="F299" s="70">
        <v>1100</v>
      </c>
      <c r="G299" s="11">
        <f t="shared" si="4"/>
        <v>73.333333333333329</v>
      </c>
    </row>
    <row r="300" spans="1:7" ht="14.1" customHeight="1" x14ac:dyDescent="0.25">
      <c r="A300" s="53"/>
      <c r="B300" s="67"/>
      <c r="C300" s="68" t="s">
        <v>53</v>
      </c>
      <c r="D300" s="69" t="s">
        <v>54</v>
      </c>
      <c r="E300" s="70">
        <v>1455</v>
      </c>
      <c r="F300" s="70">
        <v>1000</v>
      </c>
      <c r="G300" s="11">
        <f t="shared" si="4"/>
        <v>68.728522336769757</v>
      </c>
    </row>
    <row r="301" spans="1:7" ht="14.1" customHeight="1" x14ac:dyDescent="0.25">
      <c r="A301" s="53"/>
      <c r="B301" s="67"/>
      <c r="C301" s="68" t="s">
        <v>22</v>
      </c>
      <c r="D301" s="69" t="s">
        <v>23</v>
      </c>
      <c r="E301" s="70">
        <v>2000</v>
      </c>
      <c r="F301" s="70">
        <v>0</v>
      </c>
      <c r="G301" s="71">
        <v>0</v>
      </c>
    </row>
    <row r="302" spans="1:7" ht="14.1" customHeight="1" x14ac:dyDescent="0.25">
      <c r="A302" s="53"/>
      <c r="B302" s="67"/>
      <c r="C302" s="68" t="s">
        <v>94</v>
      </c>
      <c r="D302" s="69" t="s">
        <v>95</v>
      </c>
      <c r="E302" s="70">
        <v>2000</v>
      </c>
      <c r="F302" s="70">
        <v>0</v>
      </c>
      <c r="G302" s="71">
        <v>0</v>
      </c>
    </row>
    <row r="303" spans="1:7" ht="14.1" customHeight="1" x14ac:dyDescent="0.25">
      <c r="A303" s="53"/>
      <c r="B303" s="63" t="s">
        <v>421</v>
      </c>
      <c r="C303" s="115"/>
      <c r="D303" s="64" t="s">
        <v>454</v>
      </c>
      <c r="E303" s="65">
        <f>SUM(E304:E305)</f>
        <v>84296.560000000012</v>
      </c>
      <c r="F303" s="65">
        <v>0</v>
      </c>
      <c r="G303" s="66">
        <v>0</v>
      </c>
    </row>
    <row r="304" spans="1:7" ht="14.1" customHeight="1" x14ac:dyDescent="0.25">
      <c r="A304" s="53"/>
      <c r="B304" s="67"/>
      <c r="C304" s="68" t="s">
        <v>18</v>
      </c>
      <c r="D304" s="69" t="s">
        <v>433</v>
      </c>
      <c r="E304" s="70">
        <v>834.6</v>
      </c>
      <c r="F304" s="70">
        <v>0</v>
      </c>
      <c r="G304" s="71">
        <v>0</v>
      </c>
    </row>
    <row r="305" spans="1:7" ht="14.1" customHeight="1" x14ac:dyDescent="0.25">
      <c r="A305" s="53"/>
      <c r="B305" s="67"/>
      <c r="C305" s="68" t="s">
        <v>147</v>
      </c>
      <c r="D305" s="69" t="s">
        <v>148</v>
      </c>
      <c r="E305" s="70">
        <v>83461.960000000006</v>
      </c>
      <c r="F305" s="70">
        <v>0</v>
      </c>
      <c r="G305" s="71">
        <v>0</v>
      </c>
    </row>
    <row r="306" spans="1:7" ht="14.1" customHeight="1" x14ac:dyDescent="0.25">
      <c r="A306" s="46"/>
      <c r="B306" s="47" t="s">
        <v>167</v>
      </c>
      <c r="C306" s="48"/>
      <c r="D306" s="49" t="s">
        <v>11</v>
      </c>
      <c r="E306" s="50">
        <f>SUM(E307:E311)</f>
        <v>126667.58</v>
      </c>
      <c r="F306" s="50">
        <f>SUM(F307:F311)</f>
        <v>125314</v>
      </c>
      <c r="G306" s="51">
        <f t="shared" si="4"/>
        <v>98.931391915753025</v>
      </c>
    </row>
    <row r="307" spans="1:7" ht="14.1" customHeight="1" x14ac:dyDescent="0.25">
      <c r="A307" s="4"/>
      <c r="B307" s="4"/>
      <c r="C307" s="7" t="s">
        <v>46</v>
      </c>
      <c r="D307" s="5" t="s">
        <v>47</v>
      </c>
      <c r="E307" s="9">
        <v>720</v>
      </c>
      <c r="F307" s="9">
        <v>1600</v>
      </c>
      <c r="G307" s="11">
        <f t="shared" si="4"/>
        <v>222.22222222222223</v>
      </c>
    </row>
    <row r="308" spans="1:7" ht="14.1" customHeight="1" x14ac:dyDescent="0.25">
      <c r="A308" s="4"/>
      <c r="B308" s="4"/>
      <c r="C308" s="7" t="s">
        <v>18</v>
      </c>
      <c r="D308" s="5" t="s">
        <v>19</v>
      </c>
      <c r="E308" s="9">
        <v>6000</v>
      </c>
      <c r="F308" s="9">
        <v>0</v>
      </c>
      <c r="G308" s="11">
        <f t="shared" si="4"/>
        <v>0</v>
      </c>
    </row>
    <row r="309" spans="1:7" ht="14.1" customHeight="1" x14ac:dyDescent="0.25">
      <c r="A309" s="4"/>
      <c r="B309" s="4"/>
      <c r="C309" s="7" t="s">
        <v>22</v>
      </c>
      <c r="D309" s="5" t="s">
        <v>23</v>
      </c>
      <c r="E309" s="9">
        <v>5808</v>
      </c>
      <c r="F309" s="9">
        <v>6035</v>
      </c>
      <c r="G309" s="11">
        <f t="shared" si="4"/>
        <v>103.90840220385675</v>
      </c>
    </row>
    <row r="310" spans="1:7" ht="14.1" customHeight="1" x14ac:dyDescent="0.25">
      <c r="A310" s="4"/>
      <c r="B310" s="4"/>
      <c r="C310" s="7" t="s">
        <v>24</v>
      </c>
      <c r="D310" s="5" t="s">
        <v>25</v>
      </c>
      <c r="E310" s="9">
        <v>27370</v>
      </c>
      <c r="F310" s="9">
        <v>28519</v>
      </c>
      <c r="G310" s="11">
        <f t="shared" si="4"/>
        <v>104.19802703690171</v>
      </c>
    </row>
    <row r="311" spans="1:7" ht="14.1" customHeight="1" x14ac:dyDescent="0.25">
      <c r="A311" s="4"/>
      <c r="B311" s="4"/>
      <c r="C311" s="7" t="s">
        <v>94</v>
      </c>
      <c r="D311" s="5" t="s">
        <v>95</v>
      </c>
      <c r="E311" s="9">
        <v>86769.58</v>
      </c>
      <c r="F311" s="9">
        <v>89160</v>
      </c>
      <c r="G311" s="11">
        <f t="shared" si="4"/>
        <v>102.75490557866016</v>
      </c>
    </row>
    <row r="312" spans="1:7" ht="14.1" customHeight="1" x14ac:dyDescent="0.25">
      <c r="A312" s="1" t="s">
        <v>168</v>
      </c>
      <c r="B312" s="1"/>
      <c r="C312" s="6"/>
      <c r="D312" s="2" t="s">
        <v>169</v>
      </c>
      <c r="E312" s="13">
        <v>102069.57</v>
      </c>
      <c r="F312" s="13">
        <f>F315+F317+F325</f>
        <v>77730</v>
      </c>
      <c r="G312" s="19">
        <f t="shared" si="4"/>
        <v>76.153940885613608</v>
      </c>
    </row>
    <row r="313" spans="1:7" ht="14.1" customHeight="1" x14ac:dyDescent="0.25">
      <c r="A313" s="100"/>
      <c r="B313" s="117" t="s">
        <v>455</v>
      </c>
      <c r="C313" s="118"/>
      <c r="D313" s="119" t="s">
        <v>456</v>
      </c>
      <c r="E313" s="121">
        <v>20000</v>
      </c>
      <c r="F313" s="104">
        <f>SUM(F314)</f>
        <v>0</v>
      </c>
      <c r="G313" s="105">
        <f t="shared" si="4"/>
        <v>0</v>
      </c>
    </row>
    <row r="314" spans="1:7" ht="32.25" customHeight="1" x14ac:dyDescent="0.25">
      <c r="A314" s="100"/>
      <c r="B314" s="81"/>
      <c r="C314" s="106" t="s">
        <v>457</v>
      </c>
      <c r="D314" s="74" t="s">
        <v>458</v>
      </c>
      <c r="E314" s="82">
        <v>20000</v>
      </c>
      <c r="F314" s="114">
        <v>0</v>
      </c>
      <c r="G314" s="75">
        <v>0</v>
      </c>
    </row>
    <row r="315" spans="1:7" ht="14.1" customHeight="1" x14ac:dyDescent="0.25">
      <c r="A315" s="116"/>
      <c r="B315" s="108" t="s">
        <v>170</v>
      </c>
      <c r="C315" s="120"/>
      <c r="D315" s="110" t="s">
        <v>171</v>
      </c>
      <c r="E315" s="111">
        <f>SUM(E316)</f>
        <v>4000</v>
      </c>
      <c r="F315" s="111">
        <f>SUM(F316)</f>
        <v>2000</v>
      </c>
      <c r="G315" s="105">
        <f t="shared" si="4"/>
        <v>50</v>
      </c>
    </row>
    <row r="316" spans="1:7" ht="14.1" customHeight="1" x14ac:dyDescent="0.25">
      <c r="A316" s="4"/>
      <c r="B316" s="4"/>
      <c r="C316" s="7" t="s">
        <v>22</v>
      </c>
      <c r="D316" s="5" t="s">
        <v>23</v>
      </c>
      <c r="E316" s="9">
        <v>4000</v>
      </c>
      <c r="F316" s="9">
        <v>2000</v>
      </c>
      <c r="G316" s="11">
        <f t="shared" si="4"/>
        <v>50</v>
      </c>
    </row>
    <row r="317" spans="1:7" ht="14.1" customHeight="1" x14ac:dyDescent="0.25">
      <c r="A317" s="3"/>
      <c r="B317" s="22" t="s">
        <v>172</v>
      </c>
      <c r="C317" s="23"/>
      <c r="D317" s="24" t="s">
        <v>173</v>
      </c>
      <c r="E317" s="25">
        <f>SUM(E318:E324)</f>
        <v>67569.570000000007</v>
      </c>
      <c r="F317" s="25">
        <f>SUM(F318:F324)</f>
        <v>65730</v>
      </c>
      <c r="G317" s="21">
        <f t="shared" si="4"/>
        <v>97.27751708350371</v>
      </c>
    </row>
    <row r="318" spans="1:7" ht="14.1" customHeight="1" x14ac:dyDescent="0.25">
      <c r="A318" s="4"/>
      <c r="B318" s="4"/>
      <c r="C318" s="7" t="s">
        <v>14</v>
      </c>
      <c r="D318" s="5" t="s">
        <v>15</v>
      </c>
      <c r="E318" s="9">
        <v>2300</v>
      </c>
      <c r="F318" s="9">
        <v>4300</v>
      </c>
      <c r="G318" s="11">
        <f t="shared" si="4"/>
        <v>186.95652173913044</v>
      </c>
    </row>
    <row r="319" spans="1:7" ht="14.1" customHeight="1" x14ac:dyDescent="0.25">
      <c r="A319" s="4"/>
      <c r="B319" s="4"/>
      <c r="C319" s="7" t="s">
        <v>16</v>
      </c>
      <c r="D319" s="5" t="s">
        <v>17</v>
      </c>
      <c r="E319" s="9">
        <v>400</v>
      </c>
      <c r="F319" s="9">
        <v>960</v>
      </c>
      <c r="G319" s="11">
        <f t="shared" si="4"/>
        <v>240</v>
      </c>
    </row>
    <row r="320" spans="1:7" ht="14.1" customHeight="1" x14ac:dyDescent="0.25">
      <c r="A320" s="4"/>
      <c r="B320" s="4"/>
      <c r="C320" s="7" t="s">
        <v>46</v>
      </c>
      <c r="D320" s="5" t="s">
        <v>47</v>
      </c>
      <c r="E320" s="9">
        <v>36000</v>
      </c>
      <c r="F320" s="9">
        <v>35970</v>
      </c>
      <c r="G320" s="11">
        <f t="shared" si="4"/>
        <v>99.916666666666671</v>
      </c>
    </row>
    <row r="321" spans="1:7" ht="14.1" customHeight="1" x14ac:dyDescent="0.25">
      <c r="A321" s="4"/>
      <c r="B321" s="4"/>
      <c r="C321" s="7" t="s">
        <v>18</v>
      </c>
      <c r="D321" s="5" t="s">
        <v>19</v>
      </c>
      <c r="E321" s="9">
        <v>5500</v>
      </c>
      <c r="F321" s="9">
        <v>5850</v>
      </c>
      <c r="G321" s="11">
        <f t="shared" si="4"/>
        <v>106.36363636363637</v>
      </c>
    </row>
    <row r="322" spans="1:7" ht="14.1" customHeight="1" x14ac:dyDescent="0.25">
      <c r="A322" s="4"/>
      <c r="B322" s="4"/>
      <c r="C322" s="7" t="s">
        <v>117</v>
      </c>
      <c r="D322" s="5" t="s">
        <v>118</v>
      </c>
      <c r="E322" s="9">
        <v>6600</v>
      </c>
      <c r="F322" s="9">
        <v>8200</v>
      </c>
      <c r="G322" s="11">
        <f t="shared" si="4"/>
        <v>124.24242424242425</v>
      </c>
    </row>
    <row r="323" spans="1:7" ht="14.1" customHeight="1" x14ac:dyDescent="0.25">
      <c r="A323" s="4"/>
      <c r="B323" s="4"/>
      <c r="C323" s="7" t="s">
        <v>147</v>
      </c>
      <c r="D323" s="5" t="s">
        <v>148</v>
      </c>
      <c r="E323" s="9">
        <v>1400</v>
      </c>
      <c r="F323" s="9">
        <v>1450</v>
      </c>
      <c r="G323" s="11">
        <f t="shared" si="4"/>
        <v>103.57142857142858</v>
      </c>
    </row>
    <row r="324" spans="1:7" ht="14.1" customHeight="1" x14ac:dyDescent="0.25">
      <c r="A324" s="4"/>
      <c r="B324" s="4"/>
      <c r="C324" s="7" t="s">
        <v>22</v>
      </c>
      <c r="D324" s="5" t="s">
        <v>23</v>
      </c>
      <c r="E324" s="9">
        <v>15369.57</v>
      </c>
      <c r="F324" s="9">
        <v>9000</v>
      </c>
      <c r="G324" s="11">
        <f t="shared" si="4"/>
        <v>58.557266078361337</v>
      </c>
    </row>
    <row r="325" spans="1:7" ht="14.1" customHeight="1" x14ac:dyDescent="0.25">
      <c r="A325" s="3"/>
      <c r="B325" s="22" t="s">
        <v>174</v>
      </c>
      <c r="C325" s="23"/>
      <c r="D325" s="24" t="s">
        <v>11</v>
      </c>
      <c r="E325" s="25">
        <f>SUM(E326:E327)</f>
        <v>10500</v>
      </c>
      <c r="F325" s="25">
        <f>SUM(F326:F327)</f>
        <v>10000</v>
      </c>
      <c r="G325" s="21">
        <f t="shared" si="4"/>
        <v>95.238095238095227</v>
      </c>
    </row>
    <row r="326" spans="1:7" ht="14.1" customHeight="1" x14ac:dyDescent="0.25">
      <c r="A326" s="4"/>
      <c r="B326" s="4"/>
      <c r="C326" s="7" t="s">
        <v>18</v>
      </c>
      <c r="D326" s="5" t="s">
        <v>19</v>
      </c>
      <c r="E326" s="9">
        <v>1500</v>
      </c>
      <c r="F326" s="9">
        <v>1000</v>
      </c>
      <c r="G326" s="11">
        <f t="shared" si="4"/>
        <v>66.666666666666657</v>
      </c>
    </row>
    <row r="327" spans="1:7" ht="14.1" customHeight="1" x14ac:dyDescent="0.25">
      <c r="A327" s="4"/>
      <c r="B327" s="4"/>
      <c r="C327" s="7" t="s">
        <v>88</v>
      </c>
      <c r="D327" s="5" t="s">
        <v>89</v>
      </c>
      <c r="E327" s="9">
        <v>9000</v>
      </c>
      <c r="F327" s="9">
        <v>9000</v>
      </c>
      <c r="G327" s="11">
        <f t="shared" si="4"/>
        <v>100</v>
      </c>
    </row>
    <row r="328" spans="1:7" ht="45" customHeight="1" x14ac:dyDescent="0.25">
      <c r="A328" s="1" t="s">
        <v>175</v>
      </c>
      <c r="B328" s="1"/>
      <c r="C328" s="6"/>
      <c r="D328" s="2" t="s">
        <v>176</v>
      </c>
      <c r="E328" s="13">
        <f>SUM(E329,E331,E333,E338,E341,E343,E345,E347,E366,E371,E374)</f>
        <v>1126554.5</v>
      </c>
      <c r="F328" s="13">
        <f>SUM(F329,F331,F333,F338,F341,F343,F345,F347,F366,F371,F374)</f>
        <v>991940</v>
      </c>
      <c r="G328" s="19">
        <f t="shared" si="4"/>
        <v>88.050777836314182</v>
      </c>
    </row>
    <row r="329" spans="1:7" ht="18.75" customHeight="1" x14ac:dyDescent="0.25">
      <c r="A329" s="3"/>
      <c r="B329" s="22" t="s">
        <v>177</v>
      </c>
      <c r="C329" s="23"/>
      <c r="D329" s="24" t="s">
        <v>178</v>
      </c>
      <c r="E329" s="25">
        <f>SUM(E330)</f>
        <v>120000</v>
      </c>
      <c r="F329" s="25">
        <f>SUM(F330)</f>
        <v>125500</v>
      </c>
      <c r="G329" s="21">
        <f t="shared" si="4"/>
        <v>104.58333333333334</v>
      </c>
    </row>
    <row r="330" spans="1:7" ht="21.75" customHeight="1" x14ac:dyDescent="0.25">
      <c r="A330" s="4"/>
      <c r="B330" s="4"/>
      <c r="C330" s="7" t="s">
        <v>179</v>
      </c>
      <c r="D330" s="5" t="s">
        <v>180</v>
      </c>
      <c r="E330" s="9">
        <v>120000</v>
      </c>
      <c r="F330" s="9">
        <v>125500</v>
      </c>
      <c r="G330" s="11">
        <f t="shared" si="4"/>
        <v>104.58333333333334</v>
      </c>
    </row>
    <row r="331" spans="1:7" ht="21.75" customHeight="1" x14ac:dyDescent="0.25">
      <c r="A331" s="4"/>
      <c r="B331" s="117" t="s">
        <v>227</v>
      </c>
      <c r="C331" s="109"/>
      <c r="D331" s="119" t="s">
        <v>459</v>
      </c>
      <c r="E331" s="111">
        <v>5000</v>
      </c>
      <c r="F331" s="111">
        <f>SUM(F332)</f>
        <v>10000</v>
      </c>
      <c r="G331" s="105">
        <f t="shared" si="4"/>
        <v>200</v>
      </c>
    </row>
    <row r="332" spans="1:7" ht="21.75" customHeight="1" x14ac:dyDescent="0.25">
      <c r="A332" s="4"/>
      <c r="B332" s="4"/>
      <c r="C332" s="76" t="s">
        <v>153</v>
      </c>
      <c r="D332" s="32" t="s">
        <v>460</v>
      </c>
      <c r="E332" s="9">
        <v>5000</v>
      </c>
      <c r="F332" s="9">
        <v>10000</v>
      </c>
      <c r="G332" s="11">
        <v>200</v>
      </c>
    </row>
    <row r="333" spans="1:7" ht="14.1" customHeight="1" x14ac:dyDescent="0.25">
      <c r="A333" s="3"/>
      <c r="B333" s="22" t="s">
        <v>181</v>
      </c>
      <c r="C333" s="23"/>
      <c r="D333" s="24" t="s">
        <v>182</v>
      </c>
      <c r="E333" s="25">
        <f>SUM(E334:E337)</f>
        <v>3200</v>
      </c>
      <c r="F333" s="25">
        <f>SUM(F334:F337)</f>
        <v>3600</v>
      </c>
      <c r="G333" s="21">
        <f t="shared" si="4"/>
        <v>112.5</v>
      </c>
    </row>
    <row r="334" spans="1:7" ht="14.1" customHeight="1" x14ac:dyDescent="0.25">
      <c r="A334" s="4"/>
      <c r="B334" s="4"/>
      <c r="C334" s="7" t="s">
        <v>18</v>
      </c>
      <c r="D334" s="5" t="s">
        <v>19</v>
      </c>
      <c r="E334" s="9">
        <v>1000</v>
      </c>
      <c r="F334" s="9">
        <v>1200</v>
      </c>
      <c r="G334" s="11">
        <f t="shared" si="4"/>
        <v>120</v>
      </c>
    </row>
    <row r="335" spans="1:7" ht="14.1" customHeight="1" x14ac:dyDescent="0.25">
      <c r="A335" s="4"/>
      <c r="B335" s="4"/>
      <c r="C335" s="7" t="s">
        <v>22</v>
      </c>
      <c r="D335" s="5" t="s">
        <v>23</v>
      </c>
      <c r="E335" s="9">
        <v>1000</v>
      </c>
      <c r="F335" s="9">
        <v>1200</v>
      </c>
      <c r="G335" s="11">
        <f t="shared" si="4"/>
        <v>120</v>
      </c>
    </row>
    <row r="336" spans="1:7" ht="14.1" customHeight="1" x14ac:dyDescent="0.25">
      <c r="A336" s="4"/>
      <c r="B336" s="4"/>
      <c r="C336" s="7" t="s">
        <v>92</v>
      </c>
      <c r="D336" s="5" t="s">
        <v>93</v>
      </c>
      <c r="E336" s="9">
        <v>200</v>
      </c>
      <c r="F336" s="9">
        <v>200</v>
      </c>
      <c r="G336" s="11">
        <f t="shared" si="4"/>
        <v>100</v>
      </c>
    </row>
    <row r="337" spans="1:7" ht="14.1" customHeight="1" x14ac:dyDescent="0.25">
      <c r="A337" s="4"/>
      <c r="B337" s="4"/>
      <c r="C337" s="7" t="s">
        <v>26</v>
      </c>
      <c r="D337" s="5" t="s">
        <v>27</v>
      </c>
      <c r="E337" s="9">
        <v>1000</v>
      </c>
      <c r="F337" s="9">
        <v>1000</v>
      </c>
      <c r="G337" s="11">
        <f t="shared" si="4"/>
        <v>100</v>
      </c>
    </row>
    <row r="338" spans="1:7" ht="19.5" customHeight="1" x14ac:dyDescent="0.25">
      <c r="A338" s="3"/>
      <c r="B338" s="22" t="s">
        <v>183</v>
      </c>
      <c r="C338" s="23"/>
      <c r="D338" s="24" t="s">
        <v>184</v>
      </c>
      <c r="E338" s="25">
        <f>SUM(E339:E340)</f>
        <v>28400</v>
      </c>
      <c r="F338" s="25">
        <f>SUM(F339:F340)</f>
        <v>7860</v>
      </c>
      <c r="G338" s="21">
        <f t="shared" si="4"/>
        <v>27.676056338028172</v>
      </c>
    </row>
    <row r="339" spans="1:7" ht="18.75" customHeight="1" x14ac:dyDescent="0.25">
      <c r="A339" s="4"/>
      <c r="B339" s="4"/>
      <c r="C339" s="7" t="s">
        <v>185</v>
      </c>
      <c r="D339" s="5" t="s">
        <v>186</v>
      </c>
      <c r="E339" s="9">
        <v>28000</v>
      </c>
      <c r="F339" s="9">
        <v>7460</v>
      </c>
      <c r="G339" s="11">
        <f t="shared" si="4"/>
        <v>26.642857142857139</v>
      </c>
    </row>
    <row r="340" spans="1:7" ht="30.75" customHeight="1" x14ac:dyDescent="0.25">
      <c r="A340" s="4"/>
      <c r="B340" s="4"/>
      <c r="C340" s="7" t="s">
        <v>187</v>
      </c>
      <c r="D340" s="5" t="s">
        <v>188</v>
      </c>
      <c r="E340" s="9">
        <v>400</v>
      </c>
      <c r="F340" s="9">
        <v>400</v>
      </c>
      <c r="G340" s="11">
        <f t="shared" si="4"/>
        <v>100</v>
      </c>
    </row>
    <row r="341" spans="1:7" ht="21.75" customHeight="1" x14ac:dyDescent="0.25">
      <c r="A341" s="3"/>
      <c r="B341" s="22" t="s">
        <v>189</v>
      </c>
      <c r="C341" s="23"/>
      <c r="D341" s="24" t="s">
        <v>190</v>
      </c>
      <c r="E341" s="25">
        <f>SUM(E342)</f>
        <v>115875</v>
      </c>
      <c r="F341" s="25">
        <f>SUM(F342)</f>
        <v>117808</v>
      </c>
      <c r="G341" s="21">
        <f t="shared" si="4"/>
        <v>101.66817691477885</v>
      </c>
    </row>
    <row r="342" spans="1:7" ht="14.1" customHeight="1" x14ac:dyDescent="0.25">
      <c r="A342" s="4"/>
      <c r="B342" s="4"/>
      <c r="C342" s="7" t="s">
        <v>191</v>
      </c>
      <c r="D342" s="5" t="s">
        <v>192</v>
      </c>
      <c r="E342" s="9">
        <v>115875</v>
      </c>
      <c r="F342" s="9">
        <v>117808</v>
      </c>
      <c r="G342" s="11">
        <f t="shared" si="4"/>
        <v>101.66817691477885</v>
      </c>
    </row>
    <row r="343" spans="1:7" ht="14.1" customHeight="1" x14ac:dyDescent="0.25">
      <c r="A343" s="3"/>
      <c r="B343" s="22" t="s">
        <v>193</v>
      </c>
      <c r="C343" s="23"/>
      <c r="D343" s="24" t="s">
        <v>194</v>
      </c>
      <c r="E343" s="25">
        <f>SUM(E344)</f>
        <v>53500</v>
      </c>
      <c r="F343" s="25">
        <f>SUM(F344)</f>
        <v>42000</v>
      </c>
      <c r="G343" s="21">
        <f t="shared" si="4"/>
        <v>78.504672897196258</v>
      </c>
    </row>
    <row r="344" spans="1:7" ht="14.1" customHeight="1" x14ac:dyDescent="0.25">
      <c r="A344" s="4"/>
      <c r="B344" s="4"/>
      <c r="C344" s="7" t="s">
        <v>191</v>
      </c>
      <c r="D344" s="5" t="s">
        <v>192</v>
      </c>
      <c r="E344" s="9">
        <v>53500</v>
      </c>
      <c r="F344" s="9">
        <v>42000</v>
      </c>
      <c r="G344" s="11">
        <f t="shared" si="4"/>
        <v>78.504672897196258</v>
      </c>
    </row>
    <row r="345" spans="1:7" ht="14.1" customHeight="1" x14ac:dyDescent="0.25">
      <c r="A345" s="3"/>
      <c r="B345" s="22" t="s">
        <v>195</v>
      </c>
      <c r="C345" s="23"/>
      <c r="D345" s="24" t="s">
        <v>196</v>
      </c>
      <c r="E345" s="25">
        <f>SUM(E346)</f>
        <v>38161</v>
      </c>
      <c r="F345" s="25">
        <f>SUM(F346)</f>
        <v>22747</v>
      </c>
      <c r="G345" s="21">
        <f t="shared" si="4"/>
        <v>59.60797673016954</v>
      </c>
    </row>
    <row r="346" spans="1:7" ht="14.1" customHeight="1" x14ac:dyDescent="0.25">
      <c r="A346" s="4"/>
      <c r="B346" s="4"/>
      <c r="C346" s="7" t="s">
        <v>191</v>
      </c>
      <c r="D346" s="5" t="s">
        <v>192</v>
      </c>
      <c r="E346" s="9">
        <v>38161</v>
      </c>
      <c r="F346" s="9">
        <v>22747</v>
      </c>
      <c r="G346" s="11">
        <f t="shared" si="4"/>
        <v>59.60797673016954</v>
      </c>
    </row>
    <row r="347" spans="1:7" ht="14.1" customHeight="1" x14ac:dyDescent="0.25">
      <c r="A347" s="3"/>
      <c r="B347" s="22" t="s">
        <v>197</v>
      </c>
      <c r="C347" s="23"/>
      <c r="D347" s="24" t="s">
        <v>198</v>
      </c>
      <c r="E347" s="25">
        <f>SUM(E348:E365)</f>
        <v>610267.5</v>
      </c>
      <c r="F347" s="25">
        <f>SUM(F348:F364)</f>
        <v>532096</v>
      </c>
      <c r="G347" s="21">
        <f t="shared" si="4"/>
        <v>87.19061722932976</v>
      </c>
    </row>
    <row r="348" spans="1:7" ht="14.1" customHeight="1" x14ac:dyDescent="0.25">
      <c r="A348" s="4"/>
      <c r="B348" s="4"/>
      <c r="C348" s="7" t="s">
        <v>74</v>
      </c>
      <c r="D348" s="5" t="s">
        <v>75</v>
      </c>
      <c r="E348" s="9">
        <v>5600</v>
      </c>
      <c r="F348" s="9">
        <v>7000</v>
      </c>
      <c r="G348" s="11">
        <f t="shared" ref="G348:G409" si="5">F348/E348*100</f>
        <v>125</v>
      </c>
    </row>
    <row r="349" spans="1:7" ht="14.1" customHeight="1" x14ac:dyDescent="0.25">
      <c r="A349" s="4"/>
      <c r="B349" s="4"/>
      <c r="C349" s="7" t="s">
        <v>12</v>
      </c>
      <c r="D349" s="5" t="s">
        <v>13</v>
      </c>
      <c r="E349" s="9">
        <v>351802.5</v>
      </c>
      <c r="F349" s="9">
        <v>315996</v>
      </c>
      <c r="G349" s="11">
        <f t="shared" si="5"/>
        <v>89.821988189396038</v>
      </c>
    </row>
    <row r="350" spans="1:7" ht="14.1" customHeight="1" x14ac:dyDescent="0.25">
      <c r="A350" s="4"/>
      <c r="B350" s="4"/>
      <c r="C350" s="7" t="s">
        <v>84</v>
      </c>
      <c r="D350" s="5" t="s">
        <v>85</v>
      </c>
      <c r="E350" s="9">
        <v>23120</v>
      </c>
      <c r="F350" s="9">
        <v>31800</v>
      </c>
      <c r="G350" s="11">
        <f t="shared" si="5"/>
        <v>137.54325259515571</v>
      </c>
    </row>
    <row r="351" spans="1:7" ht="14.1" customHeight="1" x14ac:dyDescent="0.25">
      <c r="A351" s="4"/>
      <c r="B351" s="4"/>
      <c r="C351" s="7" t="s">
        <v>14</v>
      </c>
      <c r="D351" s="5" t="s">
        <v>15</v>
      </c>
      <c r="E351" s="9">
        <v>64600</v>
      </c>
      <c r="F351" s="9">
        <v>63000</v>
      </c>
      <c r="G351" s="11">
        <f t="shared" si="5"/>
        <v>97.523219814241486</v>
      </c>
    </row>
    <row r="352" spans="1:7" ht="14.1" customHeight="1" x14ac:dyDescent="0.25">
      <c r="A352" s="4"/>
      <c r="B352" s="4"/>
      <c r="C352" s="7" t="s">
        <v>16</v>
      </c>
      <c r="D352" s="5" t="s">
        <v>17</v>
      </c>
      <c r="E352" s="9">
        <v>9100</v>
      </c>
      <c r="F352" s="9">
        <v>9000</v>
      </c>
      <c r="G352" s="11">
        <f t="shared" si="5"/>
        <v>98.901098901098905</v>
      </c>
    </row>
    <row r="353" spans="1:7" ht="14.1" customHeight="1" x14ac:dyDescent="0.25">
      <c r="A353" s="4"/>
      <c r="B353" s="4"/>
      <c r="C353" s="7" t="s">
        <v>46</v>
      </c>
      <c r="D353" s="5" t="s">
        <v>47</v>
      </c>
      <c r="E353" s="9">
        <v>3000</v>
      </c>
      <c r="F353" s="9">
        <v>4500</v>
      </c>
      <c r="G353" s="11">
        <f t="shared" si="5"/>
        <v>150</v>
      </c>
    </row>
    <row r="354" spans="1:7" ht="14.1" customHeight="1" x14ac:dyDescent="0.25">
      <c r="A354" s="4"/>
      <c r="B354" s="4"/>
      <c r="C354" s="7" t="s">
        <v>18</v>
      </c>
      <c r="D354" s="5" t="s">
        <v>19</v>
      </c>
      <c r="E354" s="9">
        <v>9800</v>
      </c>
      <c r="F354" s="9">
        <v>14000</v>
      </c>
      <c r="G354" s="11">
        <f t="shared" si="5"/>
        <v>142.85714285714286</v>
      </c>
    </row>
    <row r="355" spans="1:7" ht="14.1" customHeight="1" x14ac:dyDescent="0.25">
      <c r="A355" s="4"/>
      <c r="B355" s="4"/>
      <c r="C355" s="7" t="s">
        <v>53</v>
      </c>
      <c r="D355" s="5" t="s">
        <v>54</v>
      </c>
      <c r="E355" s="9">
        <v>12600</v>
      </c>
      <c r="F355" s="9">
        <v>13000</v>
      </c>
      <c r="G355" s="11">
        <f t="shared" si="5"/>
        <v>103.17460317460319</v>
      </c>
    </row>
    <row r="356" spans="1:7" ht="14.1" customHeight="1" x14ac:dyDescent="0.25">
      <c r="A356" s="4"/>
      <c r="B356" s="4"/>
      <c r="C356" s="7" t="s">
        <v>20</v>
      </c>
      <c r="D356" s="5" t="s">
        <v>21</v>
      </c>
      <c r="E356" s="9">
        <v>4800</v>
      </c>
      <c r="F356" s="9">
        <v>4800</v>
      </c>
      <c r="G356" s="11">
        <f t="shared" si="5"/>
        <v>100</v>
      </c>
    </row>
    <row r="357" spans="1:7" ht="14.1" customHeight="1" x14ac:dyDescent="0.25">
      <c r="A357" s="4"/>
      <c r="B357" s="4"/>
      <c r="C357" s="7" t="s">
        <v>88</v>
      </c>
      <c r="D357" s="5" t="s">
        <v>89</v>
      </c>
      <c r="E357" s="9">
        <v>600</v>
      </c>
      <c r="F357" s="9">
        <v>1500</v>
      </c>
      <c r="G357" s="11">
        <f t="shared" si="5"/>
        <v>250</v>
      </c>
    </row>
    <row r="358" spans="1:7" ht="14.1" customHeight="1" x14ac:dyDescent="0.25">
      <c r="A358" s="4"/>
      <c r="B358" s="4"/>
      <c r="C358" s="7" t="s">
        <v>22</v>
      </c>
      <c r="D358" s="5" t="s">
        <v>23</v>
      </c>
      <c r="E358" s="9">
        <v>25700</v>
      </c>
      <c r="F358" s="9">
        <v>28000</v>
      </c>
      <c r="G358" s="11">
        <f t="shared" si="5"/>
        <v>108.94941634241245</v>
      </c>
    </row>
    <row r="359" spans="1:7" ht="14.1" customHeight="1" x14ac:dyDescent="0.25">
      <c r="A359" s="4"/>
      <c r="B359" s="4"/>
      <c r="C359" s="7" t="s">
        <v>90</v>
      </c>
      <c r="D359" s="5" t="s">
        <v>91</v>
      </c>
      <c r="E359" s="9">
        <v>3200</v>
      </c>
      <c r="F359" s="9">
        <v>4000</v>
      </c>
      <c r="G359" s="11">
        <f t="shared" si="5"/>
        <v>125</v>
      </c>
    </row>
    <row r="360" spans="1:7" ht="14.1" customHeight="1" x14ac:dyDescent="0.25">
      <c r="A360" s="4"/>
      <c r="B360" s="4"/>
      <c r="C360" s="7" t="s">
        <v>61</v>
      </c>
      <c r="D360" s="5" t="s">
        <v>62</v>
      </c>
      <c r="E360" s="9">
        <v>4820</v>
      </c>
      <c r="F360" s="9">
        <v>10000</v>
      </c>
      <c r="G360" s="11">
        <f t="shared" si="5"/>
        <v>207.46887966804982</v>
      </c>
    </row>
    <row r="361" spans="1:7" ht="14.1" customHeight="1" x14ac:dyDescent="0.25">
      <c r="A361" s="4"/>
      <c r="B361" s="4"/>
      <c r="C361" s="7" t="s">
        <v>92</v>
      </c>
      <c r="D361" s="5" t="s">
        <v>93</v>
      </c>
      <c r="E361" s="9">
        <v>6200</v>
      </c>
      <c r="F361" s="9">
        <v>7000</v>
      </c>
      <c r="G361" s="11">
        <f t="shared" si="5"/>
        <v>112.90322580645163</v>
      </c>
    </row>
    <row r="362" spans="1:7" ht="14.1" customHeight="1" x14ac:dyDescent="0.25">
      <c r="A362" s="4"/>
      <c r="B362" s="4"/>
      <c r="C362" s="7" t="s">
        <v>24</v>
      </c>
      <c r="D362" s="5" t="s">
        <v>25</v>
      </c>
      <c r="E362" s="9">
        <v>3000</v>
      </c>
      <c r="F362" s="9">
        <v>4000</v>
      </c>
      <c r="G362" s="11">
        <f t="shared" si="5"/>
        <v>133.33333333333331</v>
      </c>
    </row>
    <row r="363" spans="1:7" ht="14.1" customHeight="1" x14ac:dyDescent="0.25">
      <c r="A363" s="4"/>
      <c r="B363" s="4"/>
      <c r="C363" s="7" t="s">
        <v>94</v>
      </c>
      <c r="D363" s="5" t="s">
        <v>95</v>
      </c>
      <c r="E363" s="9">
        <v>8500</v>
      </c>
      <c r="F363" s="9">
        <v>9000</v>
      </c>
      <c r="G363" s="11">
        <f t="shared" si="5"/>
        <v>105.88235294117648</v>
      </c>
    </row>
    <row r="364" spans="1:7" ht="14.1" customHeight="1" x14ac:dyDescent="0.25">
      <c r="A364" s="4"/>
      <c r="B364" s="4"/>
      <c r="C364" s="7" t="s">
        <v>26</v>
      </c>
      <c r="D364" s="5" t="s">
        <v>27</v>
      </c>
      <c r="E364" s="9">
        <v>5125</v>
      </c>
      <c r="F364" s="9">
        <v>5500</v>
      </c>
      <c r="G364" s="11">
        <f t="shared" si="5"/>
        <v>107.31707317073172</v>
      </c>
    </row>
    <row r="365" spans="1:7" ht="14.1" customHeight="1" x14ac:dyDescent="0.25">
      <c r="A365" s="4"/>
      <c r="B365" s="4"/>
      <c r="C365" s="76" t="s">
        <v>4</v>
      </c>
      <c r="D365" s="32" t="s">
        <v>5</v>
      </c>
      <c r="E365" s="9">
        <v>68700</v>
      </c>
      <c r="F365" s="9">
        <v>0</v>
      </c>
      <c r="G365" s="11">
        <f t="shared" si="5"/>
        <v>0</v>
      </c>
    </row>
    <row r="366" spans="1:7" ht="14.1" customHeight="1" x14ac:dyDescent="0.25">
      <c r="A366" s="3"/>
      <c r="B366" s="22" t="s">
        <v>199</v>
      </c>
      <c r="C366" s="23"/>
      <c r="D366" s="24" t="s">
        <v>200</v>
      </c>
      <c r="E366" s="25">
        <f>SUM(E367:E370)</f>
        <v>79151</v>
      </c>
      <c r="F366" s="25">
        <f>SUM(F367:F370)</f>
        <v>77329</v>
      </c>
      <c r="G366" s="21">
        <f t="shared" si="5"/>
        <v>97.698070776111479</v>
      </c>
    </row>
    <row r="367" spans="1:7" ht="14.1" customHeight="1" x14ac:dyDescent="0.25">
      <c r="A367" s="4"/>
      <c r="B367" s="4"/>
      <c r="C367" s="7" t="s">
        <v>14</v>
      </c>
      <c r="D367" s="5" t="s">
        <v>15</v>
      </c>
      <c r="E367" s="9">
        <v>7410</v>
      </c>
      <c r="F367" s="9">
        <v>9000</v>
      </c>
      <c r="G367" s="11">
        <f t="shared" si="5"/>
        <v>121.4574898785425</v>
      </c>
    </row>
    <row r="368" spans="1:7" ht="14.1" customHeight="1" x14ac:dyDescent="0.25">
      <c r="A368" s="4"/>
      <c r="B368" s="4"/>
      <c r="C368" s="7" t="s">
        <v>16</v>
      </c>
      <c r="D368" s="5" t="s">
        <v>17</v>
      </c>
      <c r="E368" s="9">
        <v>350</v>
      </c>
      <c r="F368" s="9">
        <v>1350</v>
      </c>
      <c r="G368" s="11">
        <f t="shared" si="5"/>
        <v>385.71428571428572</v>
      </c>
    </row>
    <row r="369" spans="1:7" ht="14.1" customHeight="1" x14ac:dyDescent="0.25">
      <c r="A369" s="4"/>
      <c r="B369" s="4"/>
      <c r="C369" s="7" t="s">
        <v>46</v>
      </c>
      <c r="D369" s="5" t="s">
        <v>47</v>
      </c>
      <c r="E369" s="9">
        <v>52650</v>
      </c>
      <c r="F369" s="9">
        <v>53000</v>
      </c>
      <c r="G369" s="11">
        <f t="shared" si="5"/>
        <v>100.66476733143399</v>
      </c>
    </row>
    <row r="370" spans="1:7" ht="14.1" customHeight="1" x14ac:dyDescent="0.25">
      <c r="A370" s="4"/>
      <c r="B370" s="4"/>
      <c r="C370" s="7" t="s">
        <v>22</v>
      </c>
      <c r="D370" s="5" t="s">
        <v>23</v>
      </c>
      <c r="E370" s="9">
        <v>18741</v>
      </c>
      <c r="F370" s="9">
        <v>13979</v>
      </c>
      <c r="G370" s="11">
        <f t="shared" si="5"/>
        <v>74.59047009231098</v>
      </c>
    </row>
    <row r="371" spans="1:7" ht="14.1" customHeight="1" x14ac:dyDescent="0.25">
      <c r="A371" s="3"/>
      <c r="B371" s="22" t="s">
        <v>201</v>
      </c>
      <c r="C371" s="23"/>
      <c r="D371" s="24" t="s">
        <v>202</v>
      </c>
      <c r="E371" s="25">
        <f>SUM(E372:E373)</f>
        <v>50000</v>
      </c>
      <c r="F371" s="25">
        <f>SUM(F372:F373)</f>
        <v>30000</v>
      </c>
      <c r="G371" s="21">
        <f t="shared" si="5"/>
        <v>60</v>
      </c>
    </row>
    <row r="372" spans="1:7" ht="14.1" customHeight="1" x14ac:dyDescent="0.25">
      <c r="A372" s="4"/>
      <c r="B372" s="4"/>
      <c r="C372" s="7" t="s">
        <v>191</v>
      </c>
      <c r="D372" s="5" t="s">
        <v>192</v>
      </c>
      <c r="E372" s="9">
        <v>16261</v>
      </c>
      <c r="F372" s="9">
        <v>12000</v>
      </c>
      <c r="G372" s="11">
        <f t="shared" si="5"/>
        <v>73.796199495725972</v>
      </c>
    </row>
    <row r="373" spans="1:7" ht="14.1" customHeight="1" x14ac:dyDescent="0.25">
      <c r="A373" s="4"/>
      <c r="B373" s="4"/>
      <c r="C373" s="7" t="s">
        <v>22</v>
      </c>
      <c r="D373" s="5" t="s">
        <v>23</v>
      </c>
      <c r="E373" s="9">
        <v>33739</v>
      </c>
      <c r="F373" s="9">
        <v>18000</v>
      </c>
      <c r="G373" s="11">
        <f t="shared" si="5"/>
        <v>53.350721716707675</v>
      </c>
    </row>
    <row r="374" spans="1:7" ht="16.5" customHeight="1" x14ac:dyDescent="0.25">
      <c r="A374" s="3"/>
      <c r="B374" s="22" t="s">
        <v>203</v>
      </c>
      <c r="C374" s="23"/>
      <c r="D374" s="24" t="s">
        <v>204</v>
      </c>
      <c r="E374" s="25">
        <f>SUM(E375)</f>
        <v>23000</v>
      </c>
      <c r="F374" s="25">
        <f>SUM(F375)</f>
        <v>23000</v>
      </c>
      <c r="G374" s="21">
        <f t="shared" si="5"/>
        <v>100</v>
      </c>
    </row>
    <row r="375" spans="1:7" ht="21" customHeight="1" x14ac:dyDescent="0.25">
      <c r="A375" s="4"/>
      <c r="B375" s="4"/>
      <c r="C375" s="7" t="s">
        <v>205</v>
      </c>
      <c r="D375" s="5" t="s">
        <v>206</v>
      </c>
      <c r="E375" s="9">
        <v>23000</v>
      </c>
      <c r="F375" s="9">
        <v>23000</v>
      </c>
      <c r="G375" s="11">
        <f t="shared" si="5"/>
        <v>100</v>
      </c>
    </row>
    <row r="376" spans="1:7" ht="14.1" customHeight="1" x14ac:dyDescent="0.25">
      <c r="A376" s="1" t="s">
        <v>207</v>
      </c>
      <c r="B376" s="1"/>
      <c r="C376" s="6"/>
      <c r="D376" s="2" t="s">
        <v>208</v>
      </c>
      <c r="E376" s="13">
        <f>E377</f>
        <v>199068</v>
      </c>
      <c r="F376" s="13">
        <f>F377</f>
        <v>212900</v>
      </c>
      <c r="G376" s="19">
        <f t="shared" si="5"/>
        <v>106.94837944822875</v>
      </c>
    </row>
    <row r="377" spans="1:7" ht="14.1" customHeight="1" x14ac:dyDescent="0.25">
      <c r="A377" s="3"/>
      <c r="B377" s="22" t="s">
        <v>209</v>
      </c>
      <c r="C377" s="23"/>
      <c r="D377" s="24" t="s">
        <v>210</v>
      </c>
      <c r="E377" s="25">
        <f>SUM(E378:E389)</f>
        <v>199068</v>
      </c>
      <c r="F377" s="25">
        <f>SUM(F378:F389)</f>
        <v>212900</v>
      </c>
      <c r="G377" s="21">
        <f t="shared" si="5"/>
        <v>106.94837944822875</v>
      </c>
    </row>
    <row r="378" spans="1:7" ht="14.1" customHeight="1" x14ac:dyDescent="0.25">
      <c r="A378" s="4"/>
      <c r="B378" s="4"/>
      <c r="C378" s="7" t="s">
        <v>74</v>
      </c>
      <c r="D378" s="5" t="s">
        <v>75</v>
      </c>
      <c r="E378" s="9">
        <v>800</v>
      </c>
      <c r="F378" s="9">
        <v>500</v>
      </c>
      <c r="G378" s="11">
        <f t="shared" si="5"/>
        <v>62.5</v>
      </c>
    </row>
    <row r="379" spans="1:7" ht="14.1" customHeight="1" x14ac:dyDescent="0.25">
      <c r="A379" s="4"/>
      <c r="B379" s="4"/>
      <c r="C379" s="7" t="s">
        <v>12</v>
      </c>
      <c r="D379" s="5" t="s">
        <v>13</v>
      </c>
      <c r="E379" s="9">
        <v>70218.539999999994</v>
      </c>
      <c r="F379" s="9">
        <v>70500</v>
      </c>
      <c r="G379" s="11">
        <f t="shared" si="5"/>
        <v>100.40083430957125</v>
      </c>
    </row>
    <row r="380" spans="1:7" ht="14.1" customHeight="1" x14ac:dyDescent="0.25">
      <c r="A380" s="4"/>
      <c r="B380" s="4"/>
      <c r="C380" s="7" t="s">
        <v>84</v>
      </c>
      <c r="D380" s="5" t="s">
        <v>85</v>
      </c>
      <c r="E380" s="9">
        <v>2081.46</v>
      </c>
      <c r="F380" s="9">
        <v>5800</v>
      </c>
      <c r="G380" s="11">
        <f t="shared" si="5"/>
        <v>278.65056258587725</v>
      </c>
    </row>
    <row r="381" spans="1:7" ht="14.1" customHeight="1" x14ac:dyDescent="0.25">
      <c r="A381" s="4"/>
      <c r="B381" s="4"/>
      <c r="C381" s="7" t="s">
        <v>14</v>
      </c>
      <c r="D381" s="5" t="s">
        <v>15</v>
      </c>
      <c r="E381" s="9">
        <v>14850</v>
      </c>
      <c r="F381" s="9">
        <v>15300</v>
      </c>
      <c r="G381" s="11">
        <f t="shared" si="5"/>
        <v>103.03030303030303</v>
      </c>
    </row>
    <row r="382" spans="1:7" ht="14.1" customHeight="1" x14ac:dyDescent="0.25">
      <c r="A382" s="4"/>
      <c r="B382" s="4"/>
      <c r="C382" s="7" t="s">
        <v>16</v>
      </c>
      <c r="D382" s="5" t="s">
        <v>17</v>
      </c>
      <c r="E382" s="33">
        <v>1800</v>
      </c>
      <c r="F382" s="9">
        <v>1800</v>
      </c>
      <c r="G382" s="11">
        <f t="shared" si="5"/>
        <v>100</v>
      </c>
    </row>
    <row r="383" spans="1:7" ht="14.1" customHeight="1" x14ac:dyDescent="0.25">
      <c r="A383" s="4"/>
      <c r="B383" s="4"/>
      <c r="C383" s="7" t="s">
        <v>46</v>
      </c>
      <c r="D383" s="5" t="s">
        <v>47</v>
      </c>
      <c r="E383" s="9">
        <v>20126.68</v>
      </c>
      <c r="F383" s="9">
        <v>21000</v>
      </c>
      <c r="G383" s="11">
        <f t="shared" si="5"/>
        <v>104.33911603900891</v>
      </c>
    </row>
    <row r="384" spans="1:7" ht="14.1" customHeight="1" x14ac:dyDescent="0.25">
      <c r="A384" s="4"/>
      <c r="B384" s="4"/>
      <c r="C384" s="7" t="s">
        <v>18</v>
      </c>
      <c r="D384" s="5" t="s">
        <v>19</v>
      </c>
      <c r="E384" s="9">
        <v>27000</v>
      </c>
      <c r="F384" s="9">
        <v>30000</v>
      </c>
      <c r="G384" s="11">
        <f t="shared" si="5"/>
        <v>111.11111111111111</v>
      </c>
    </row>
    <row r="385" spans="1:7" ht="14.1" customHeight="1" x14ac:dyDescent="0.25">
      <c r="A385" s="4"/>
      <c r="B385" s="4"/>
      <c r="C385" s="7" t="s">
        <v>20</v>
      </c>
      <c r="D385" s="5" t="s">
        <v>21</v>
      </c>
      <c r="E385" s="9">
        <v>23000</v>
      </c>
      <c r="F385" s="9">
        <v>30000</v>
      </c>
      <c r="G385" s="11">
        <f t="shared" si="5"/>
        <v>130.43478260869566</v>
      </c>
    </row>
    <row r="386" spans="1:7" ht="14.1" customHeight="1" x14ac:dyDescent="0.25">
      <c r="A386" s="4"/>
      <c r="B386" s="4"/>
      <c r="C386" s="7" t="s">
        <v>88</v>
      </c>
      <c r="D386" s="5" t="s">
        <v>89</v>
      </c>
      <c r="E386" s="9">
        <v>400</v>
      </c>
      <c r="F386" s="9">
        <v>500</v>
      </c>
      <c r="G386" s="11">
        <f t="shared" si="5"/>
        <v>125</v>
      </c>
    </row>
    <row r="387" spans="1:7" ht="14.1" customHeight="1" x14ac:dyDescent="0.25">
      <c r="A387" s="4"/>
      <c r="B387" s="4"/>
      <c r="C387" s="7" t="s">
        <v>22</v>
      </c>
      <c r="D387" s="5" t="s">
        <v>23</v>
      </c>
      <c r="E387" s="9">
        <v>31920</v>
      </c>
      <c r="F387" s="9">
        <v>32000</v>
      </c>
      <c r="G387" s="11">
        <f t="shared" si="5"/>
        <v>100.25062656641603</v>
      </c>
    </row>
    <row r="388" spans="1:7" ht="14.1" customHeight="1" x14ac:dyDescent="0.25">
      <c r="A388" s="4"/>
      <c r="B388" s="4"/>
      <c r="C388" s="7" t="s">
        <v>24</v>
      </c>
      <c r="D388" s="5" t="s">
        <v>25</v>
      </c>
      <c r="E388" s="9">
        <v>4500</v>
      </c>
      <c r="F388" s="9">
        <v>3000</v>
      </c>
      <c r="G388" s="11">
        <f t="shared" si="5"/>
        <v>66.666666666666657</v>
      </c>
    </row>
    <row r="389" spans="1:7" ht="14.1" customHeight="1" x14ac:dyDescent="0.25">
      <c r="A389" s="4"/>
      <c r="B389" s="4"/>
      <c r="C389" s="7" t="s">
        <v>94</v>
      </c>
      <c r="D389" s="5" t="s">
        <v>95</v>
      </c>
      <c r="E389" s="9">
        <v>2371.3200000000002</v>
      </c>
      <c r="F389" s="9">
        <v>2500</v>
      </c>
      <c r="G389" s="11">
        <f t="shared" si="5"/>
        <v>105.42651350302785</v>
      </c>
    </row>
    <row r="390" spans="1:7" ht="14.1" customHeight="1" x14ac:dyDescent="0.25">
      <c r="A390" s="1" t="s">
        <v>211</v>
      </c>
      <c r="B390" s="1"/>
      <c r="C390" s="6"/>
      <c r="D390" s="2" t="s">
        <v>212</v>
      </c>
      <c r="E390" s="13">
        <f>E391+E396+E399</f>
        <v>69071</v>
      </c>
      <c r="F390" s="13">
        <f>F391+F396+F399</f>
        <v>33270</v>
      </c>
      <c r="G390" s="19">
        <f t="shared" si="5"/>
        <v>48.16782730813221</v>
      </c>
    </row>
    <row r="391" spans="1:7" ht="24.75" customHeight="1" x14ac:dyDescent="0.25">
      <c r="A391" s="3"/>
      <c r="B391" s="22" t="s">
        <v>213</v>
      </c>
      <c r="C391" s="23"/>
      <c r="D391" s="24" t="s">
        <v>214</v>
      </c>
      <c r="E391" s="25">
        <f>SUM(E392:E394)</f>
        <v>26000</v>
      </c>
      <c r="F391" s="25">
        <f>SUM(F392:F395)</f>
        <v>24270</v>
      </c>
      <c r="G391" s="21">
        <f t="shared" si="5"/>
        <v>93.34615384615384</v>
      </c>
    </row>
    <row r="392" spans="1:7" ht="14.1" customHeight="1" x14ac:dyDescent="0.25">
      <c r="A392" s="4"/>
      <c r="B392" s="4"/>
      <c r="C392" s="7" t="s">
        <v>18</v>
      </c>
      <c r="D392" s="5" t="s">
        <v>19</v>
      </c>
      <c r="E392" s="9">
        <v>3500</v>
      </c>
      <c r="F392" s="9">
        <v>1000</v>
      </c>
      <c r="G392" s="11">
        <f t="shared" si="5"/>
        <v>28.571428571428569</v>
      </c>
    </row>
    <row r="393" spans="1:7" ht="14.1" customHeight="1" x14ac:dyDescent="0.25">
      <c r="A393" s="4"/>
      <c r="B393" s="4"/>
      <c r="C393" s="7" t="s">
        <v>117</v>
      </c>
      <c r="D393" s="5" t="s">
        <v>118</v>
      </c>
      <c r="E393" s="9">
        <v>2500</v>
      </c>
      <c r="F393" s="9">
        <v>2500</v>
      </c>
      <c r="G393" s="11">
        <f t="shared" si="5"/>
        <v>100</v>
      </c>
    </row>
    <row r="394" spans="1:7" ht="14.1" customHeight="1" x14ac:dyDescent="0.25">
      <c r="A394" s="4"/>
      <c r="B394" s="4"/>
      <c r="C394" s="7" t="s">
        <v>22</v>
      </c>
      <c r="D394" s="5" t="s">
        <v>23</v>
      </c>
      <c r="E394" s="9">
        <v>20000</v>
      </c>
      <c r="F394" s="9">
        <v>20570</v>
      </c>
      <c r="G394" s="11">
        <f t="shared" si="5"/>
        <v>102.85</v>
      </c>
    </row>
    <row r="395" spans="1:7" ht="14.1" customHeight="1" x14ac:dyDescent="0.25">
      <c r="A395" s="4"/>
      <c r="B395" s="4"/>
      <c r="C395" s="7" t="s">
        <v>24</v>
      </c>
      <c r="D395" s="5" t="s">
        <v>472</v>
      </c>
      <c r="E395" s="9">
        <v>0</v>
      </c>
      <c r="F395" s="9">
        <v>200</v>
      </c>
      <c r="G395" s="11">
        <v>0</v>
      </c>
    </row>
    <row r="396" spans="1:7" ht="14.1" customHeight="1" x14ac:dyDescent="0.25">
      <c r="A396" s="3"/>
      <c r="B396" s="22" t="s">
        <v>215</v>
      </c>
      <c r="C396" s="23"/>
      <c r="D396" s="24" t="s">
        <v>216</v>
      </c>
      <c r="E396" s="25">
        <f>SUM(E397:E398)</f>
        <v>41571</v>
      </c>
      <c r="F396" s="25">
        <f>SUM(F397:F398)</f>
        <v>7000</v>
      </c>
      <c r="G396" s="21">
        <f t="shared" si="5"/>
        <v>16.838661566957736</v>
      </c>
    </row>
    <row r="397" spans="1:7" ht="14.1" customHeight="1" x14ac:dyDescent="0.25">
      <c r="A397" s="4"/>
      <c r="B397" s="4"/>
      <c r="C397" s="7" t="s">
        <v>143</v>
      </c>
      <c r="D397" s="5" t="s">
        <v>144</v>
      </c>
      <c r="E397" s="9">
        <v>40896</v>
      </c>
      <c r="F397" s="9">
        <v>7000</v>
      </c>
      <c r="G397" s="11">
        <f t="shared" si="5"/>
        <v>17.116588419405321</v>
      </c>
    </row>
    <row r="398" spans="1:7" ht="14.1" customHeight="1" x14ac:dyDescent="0.25">
      <c r="A398" s="4"/>
      <c r="B398" s="4"/>
      <c r="C398" s="7" t="s">
        <v>218</v>
      </c>
      <c r="D398" s="5" t="s">
        <v>219</v>
      </c>
      <c r="E398" s="9">
        <v>675</v>
      </c>
      <c r="F398" s="9"/>
      <c r="G398" s="11">
        <f t="shared" si="5"/>
        <v>0</v>
      </c>
    </row>
    <row r="399" spans="1:7" ht="14.1" customHeight="1" x14ac:dyDescent="0.25">
      <c r="A399" s="3"/>
      <c r="B399" s="22" t="s">
        <v>220</v>
      </c>
      <c r="C399" s="23"/>
      <c r="D399" s="24" t="s">
        <v>11</v>
      </c>
      <c r="E399" s="25">
        <f>SUM(E400)</f>
        <v>1500</v>
      </c>
      <c r="F399" s="25">
        <f>SUM(F400)</f>
        <v>2000</v>
      </c>
      <c r="G399" s="21">
        <f t="shared" si="5"/>
        <v>133.33333333333331</v>
      </c>
    </row>
    <row r="400" spans="1:7" ht="14.1" customHeight="1" x14ac:dyDescent="0.25">
      <c r="A400" s="4"/>
      <c r="B400" s="4"/>
      <c r="C400" s="7" t="s">
        <v>18</v>
      </c>
      <c r="D400" s="5" t="s">
        <v>19</v>
      </c>
      <c r="E400" s="9">
        <v>1500</v>
      </c>
      <c r="F400" s="9">
        <v>2000</v>
      </c>
      <c r="G400" s="11">
        <f t="shared" si="5"/>
        <v>133.33333333333331</v>
      </c>
    </row>
    <row r="401" spans="1:7" ht="14.1" customHeight="1" x14ac:dyDescent="0.25">
      <c r="A401" s="1" t="s">
        <v>221</v>
      </c>
      <c r="B401" s="1"/>
      <c r="C401" s="6"/>
      <c r="D401" s="2" t="s">
        <v>222</v>
      </c>
      <c r="E401" s="13">
        <f>E402+E422+E441+E443+E457+E459</f>
        <v>9598551</v>
      </c>
      <c r="F401" s="13">
        <f>SUM(F402,F422,F441,F443,F457,F459,F461)</f>
        <v>8400592</v>
      </c>
      <c r="G401" s="19">
        <f t="shared" si="5"/>
        <v>87.519376622575635</v>
      </c>
    </row>
    <row r="402" spans="1:7" ht="14.1" customHeight="1" x14ac:dyDescent="0.25">
      <c r="A402" s="3"/>
      <c r="B402" s="22" t="s">
        <v>223</v>
      </c>
      <c r="C402" s="23"/>
      <c r="D402" s="24" t="s">
        <v>224</v>
      </c>
      <c r="E402" s="25">
        <f>SUM(E403:E421)</f>
        <v>6147333</v>
      </c>
      <c r="F402" s="25">
        <f>SUM(F403:F421)</f>
        <v>5380710</v>
      </c>
      <c r="G402" s="21">
        <f t="shared" si="5"/>
        <v>87.529177287125975</v>
      </c>
    </row>
    <row r="403" spans="1:7" ht="14.1" customHeight="1" x14ac:dyDescent="0.25">
      <c r="A403" s="4"/>
      <c r="B403" s="4"/>
      <c r="C403" s="7" t="s">
        <v>74</v>
      </c>
      <c r="D403" s="5" t="s">
        <v>75</v>
      </c>
      <c r="E403" s="9">
        <v>700</v>
      </c>
      <c r="F403" s="9">
        <v>700</v>
      </c>
      <c r="G403" s="11">
        <f t="shared" si="5"/>
        <v>100</v>
      </c>
    </row>
    <row r="404" spans="1:7" ht="14.1" customHeight="1" x14ac:dyDescent="0.25">
      <c r="A404" s="4"/>
      <c r="B404" s="4"/>
      <c r="C404" s="7" t="s">
        <v>191</v>
      </c>
      <c r="D404" s="5" t="s">
        <v>192</v>
      </c>
      <c r="E404" s="9">
        <v>6055118</v>
      </c>
      <c r="F404" s="9">
        <v>5300000</v>
      </c>
      <c r="G404" s="11">
        <f t="shared" si="5"/>
        <v>87.529260371143877</v>
      </c>
    </row>
    <row r="405" spans="1:7" ht="14.1" customHeight="1" x14ac:dyDescent="0.25">
      <c r="A405" s="4"/>
      <c r="B405" s="4"/>
      <c r="C405" s="7" t="s">
        <v>12</v>
      </c>
      <c r="D405" s="5" t="s">
        <v>13</v>
      </c>
      <c r="E405" s="9">
        <v>51600</v>
      </c>
      <c r="F405" s="9">
        <v>51600</v>
      </c>
      <c r="G405" s="11">
        <f t="shared" si="5"/>
        <v>100</v>
      </c>
    </row>
    <row r="406" spans="1:7" ht="14.1" customHeight="1" x14ac:dyDescent="0.25">
      <c r="A406" s="4"/>
      <c r="B406" s="4"/>
      <c r="C406" s="7" t="s">
        <v>84</v>
      </c>
      <c r="D406" s="5" t="s">
        <v>85</v>
      </c>
      <c r="E406" s="9">
        <v>3327</v>
      </c>
      <c r="F406" s="9">
        <v>3400</v>
      </c>
      <c r="G406" s="11">
        <f t="shared" si="5"/>
        <v>102.19416892094981</v>
      </c>
    </row>
    <row r="407" spans="1:7" ht="14.1" customHeight="1" x14ac:dyDescent="0.25">
      <c r="A407" s="4"/>
      <c r="B407" s="4"/>
      <c r="C407" s="7" t="s">
        <v>14</v>
      </c>
      <c r="D407" s="5" t="s">
        <v>15</v>
      </c>
      <c r="E407" s="9">
        <v>10200</v>
      </c>
      <c r="F407" s="9">
        <v>10300</v>
      </c>
      <c r="G407" s="11">
        <f t="shared" si="5"/>
        <v>100.98039215686273</v>
      </c>
    </row>
    <row r="408" spans="1:7" ht="14.1" customHeight="1" x14ac:dyDescent="0.25">
      <c r="A408" s="4"/>
      <c r="B408" s="4"/>
      <c r="C408" s="7" t="s">
        <v>16</v>
      </c>
      <c r="D408" s="5" t="s">
        <v>17</v>
      </c>
      <c r="E408" s="9">
        <v>1450</v>
      </c>
      <c r="F408" s="9">
        <v>1400</v>
      </c>
      <c r="G408" s="11">
        <f t="shared" si="5"/>
        <v>96.551724137931032</v>
      </c>
    </row>
    <row r="409" spans="1:7" ht="14.1" customHeight="1" x14ac:dyDescent="0.25">
      <c r="A409" s="4"/>
      <c r="B409" s="4"/>
      <c r="C409" s="7" t="s">
        <v>46</v>
      </c>
      <c r="D409" s="5" t="s">
        <v>47</v>
      </c>
      <c r="E409" s="9">
        <v>4900</v>
      </c>
      <c r="F409" s="9">
        <v>2500</v>
      </c>
      <c r="G409" s="11">
        <f t="shared" si="5"/>
        <v>51.020408163265309</v>
      </c>
    </row>
    <row r="410" spans="1:7" ht="14.1" customHeight="1" x14ac:dyDescent="0.25">
      <c r="A410" s="4"/>
      <c r="B410" s="4"/>
      <c r="C410" s="7" t="s">
        <v>18</v>
      </c>
      <c r="D410" s="5" t="s">
        <v>19</v>
      </c>
      <c r="E410" s="9">
        <v>4765</v>
      </c>
      <c r="F410" s="9">
        <v>2500</v>
      </c>
      <c r="G410" s="11">
        <f t="shared" ref="G410:G488" si="6">F410/E410*100</f>
        <v>52.465897166841557</v>
      </c>
    </row>
    <row r="411" spans="1:7" ht="14.1" customHeight="1" x14ac:dyDescent="0.25">
      <c r="A411" s="4"/>
      <c r="B411" s="4"/>
      <c r="C411" s="7" t="s">
        <v>53</v>
      </c>
      <c r="D411" s="5" t="s">
        <v>54</v>
      </c>
      <c r="E411" s="9">
        <v>2000</v>
      </c>
      <c r="F411" s="9">
        <v>1000</v>
      </c>
      <c r="G411" s="11">
        <f t="shared" si="6"/>
        <v>50</v>
      </c>
    </row>
    <row r="412" spans="1:7" ht="14.1" customHeight="1" x14ac:dyDescent="0.25">
      <c r="A412" s="4"/>
      <c r="B412" s="4"/>
      <c r="C412" s="7" t="s">
        <v>20</v>
      </c>
      <c r="D412" s="5" t="s">
        <v>21</v>
      </c>
      <c r="E412" s="9">
        <v>1300</v>
      </c>
      <c r="F412" s="9">
        <v>210</v>
      </c>
      <c r="G412" s="11">
        <f t="shared" si="6"/>
        <v>16.153846153846153</v>
      </c>
    </row>
    <row r="413" spans="1:7" ht="14.1" customHeight="1" x14ac:dyDescent="0.25">
      <c r="A413" s="4"/>
      <c r="B413" s="4"/>
      <c r="C413" s="7" t="s">
        <v>88</v>
      </c>
      <c r="D413" s="5" t="s">
        <v>89</v>
      </c>
      <c r="E413" s="9">
        <v>200</v>
      </c>
      <c r="F413" s="9">
        <v>200</v>
      </c>
      <c r="G413" s="11">
        <f t="shared" si="6"/>
        <v>100</v>
      </c>
    </row>
    <row r="414" spans="1:7" ht="14.1" customHeight="1" x14ac:dyDescent="0.25">
      <c r="A414" s="4"/>
      <c r="B414" s="4"/>
      <c r="C414" s="7" t="s">
        <v>22</v>
      </c>
      <c r="D414" s="5" t="s">
        <v>23</v>
      </c>
      <c r="E414" s="9">
        <v>5500</v>
      </c>
      <c r="F414" s="9">
        <v>2500</v>
      </c>
      <c r="G414" s="11">
        <f t="shared" si="6"/>
        <v>45.454545454545453</v>
      </c>
    </row>
    <row r="415" spans="1:7" ht="14.1" customHeight="1" x14ac:dyDescent="0.25">
      <c r="A415" s="4"/>
      <c r="B415" s="4"/>
      <c r="C415" s="7" t="s">
        <v>90</v>
      </c>
      <c r="D415" s="5" t="s">
        <v>91</v>
      </c>
      <c r="E415" s="9">
        <v>1200</v>
      </c>
      <c r="F415" s="9">
        <v>1200</v>
      </c>
      <c r="G415" s="11">
        <f t="shared" si="6"/>
        <v>100</v>
      </c>
    </row>
    <row r="416" spans="1:7" ht="14.1" customHeight="1" x14ac:dyDescent="0.25">
      <c r="A416" s="4"/>
      <c r="B416" s="4"/>
      <c r="C416" s="7" t="s">
        <v>61</v>
      </c>
      <c r="D416" s="5" t="s">
        <v>62</v>
      </c>
      <c r="E416" s="9">
        <v>300</v>
      </c>
      <c r="F416" s="9">
        <v>300</v>
      </c>
      <c r="G416" s="11">
        <f t="shared" si="6"/>
        <v>100</v>
      </c>
    </row>
    <row r="417" spans="1:7" ht="14.1" customHeight="1" x14ac:dyDescent="0.25">
      <c r="A417" s="4"/>
      <c r="B417" s="4"/>
      <c r="C417" s="7" t="s">
        <v>92</v>
      </c>
      <c r="D417" s="5" t="s">
        <v>93</v>
      </c>
      <c r="E417" s="9">
        <v>100</v>
      </c>
      <c r="F417" s="9">
        <v>100</v>
      </c>
      <c r="G417" s="11">
        <v>0</v>
      </c>
    </row>
    <row r="418" spans="1:7" ht="14.1" customHeight="1" x14ac:dyDescent="0.25">
      <c r="A418" s="4"/>
      <c r="B418" s="4"/>
      <c r="C418" s="7" t="s">
        <v>24</v>
      </c>
      <c r="D418" s="5" t="s">
        <v>25</v>
      </c>
      <c r="E418" s="9">
        <v>300</v>
      </c>
      <c r="F418" s="9">
        <v>200</v>
      </c>
      <c r="G418" s="11">
        <f t="shared" si="6"/>
        <v>66.666666666666657</v>
      </c>
    </row>
    <row r="419" spans="1:7" ht="14.1" customHeight="1" x14ac:dyDescent="0.25">
      <c r="A419" s="4"/>
      <c r="B419" s="4"/>
      <c r="C419" s="7" t="s">
        <v>94</v>
      </c>
      <c r="D419" s="5" t="s">
        <v>95</v>
      </c>
      <c r="E419" s="9">
        <v>2473</v>
      </c>
      <c r="F419" s="9">
        <v>2000</v>
      </c>
      <c r="G419" s="11">
        <f t="shared" si="6"/>
        <v>80.873433077234125</v>
      </c>
    </row>
    <row r="420" spans="1:7" ht="14.1" customHeight="1" x14ac:dyDescent="0.25">
      <c r="A420" s="4"/>
      <c r="B420" s="4"/>
      <c r="C420" s="7" t="s">
        <v>105</v>
      </c>
      <c r="D420" s="5" t="s">
        <v>106</v>
      </c>
      <c r="E420" s="9">
        <v>100</v>
      </c>
      <c r="F420" s="9">
        <v>100</v>
      </c>
      <c r="G420" s="11">
        <v>0</v>
      </c>
    </row>
    <row r="421" spans="1:7" ht="14.1" customHeight="1" x14ac:dyDescent="0.25">
      <c r="A421" s="4"/>
      <c r="B421" s="4"/>
      <c r="C421" s="7" t="s">
        <v>26</v>
      </c>
      <c r="D421" s="5" t="s">
        <v>27</v>
      </c>
      <c r="E421" s="9">
        <v>1800</v>
      </c>
      <c r="F421" s="9">
        <v>500</v>
      </c>
      <c r="G421" s="11">
        <f t="shared" si="6"/>
        <v>27.777777777777779</v>
      </c>
    </row>
    <row r="422" spans="1:7" ht="14.1" customHeight="1" x14ac:dyDescent="0.25">
      <c r="A422" s="3"/>
      <c r="B422" s="22" t="s">
        <v>225</v>
      </c>
      <c r="C422" s="23"/>
      <c r="D422" s="24" t="s">
        <v>226</v>
      </c>
      <c r="E422" s="25">
        <f>SUM(E423:E440)</f>
        <v>2994865</v>
      </c>
      <c r="F422" s="25">
        <f>SUM(F423:F440)</f>
        <v>2941910</v>
      </c>
      <c r="G422" s="21">
        <f t="shared" si="6"/>
        <v>98.231806775931474</v>
      </c>
    </row>
    <row r="423" spans="1:7" ht="14.1" customHeight="1" x14ac:dyDescent="0.25">
      <c r="A423" s="4"/>
      <c r="B423" s="4"/>
      <c r="C423" s="7" t="s">
        <v>74</v>
      </c>
      <c r="D423" s="5" t="s">
        <v>75</v>
      </c>
      <c r="E423" s="9">
        <v>660</v>
      </c>
      <c r="F423" s="9">
        <v>660</v>
      </c>
      <c r="G423" s="11">
        <f t="shared" si="6"/>
        <v>100</v>
      </c>
    </row>
    <row r="424" spans="1:7" ht="14.1" customHeight="1" x14ac:dyDescent="0.25">
      <c r="A424" s="4"/>
      <c r="B424" s="4"/>
      <c r="C424" s="7" t="s">
        <v>191</v>
      </c>
      <c r="D424" s="5" t="s">
        <v>192</v>
      </c>
      <c r="E424" s="9">
        <v>2729435</v>
      </c>
      <c r="F424" s="9">
        <v>2673950</v>
      </c>
      <c r="G424" s="11">
        <f t="shared" si="6"/>
        <v>97.96716170196396</v>
      </c>
    </row>
    <row r="425" spans="1:7" ht="14.1" customHeight="1" x14ac:dyDescent="0.25">
      <c r="A425" s="4"/>
      <c r="B425" s="4"/>
      <c r="C425" s="7" t="s">
        <v>12</v>
      </c>
      <c r="D425" s="5" t="s">
        <v>13</v>
      </c>
      <c r="E425" s="9">
        <v>72500</v>
      </c>
      <c r="F425" s="9">
        <v>82500</v>
      </c>
      <c r="G425" s="11">
        <f t="shared" si="6"/>
        <v>113.79310344827587</v>
      </c>
    </row>
    <row r="426" spans="1:7" ht="14.1" customHeight="1" x14ac:dyDescent="0.25">
      <c r="A426" s="4"/>
      <c r="B426" s="4"/>
      <c r="C426" s="7" t="s">
        <v>84</v>
      </c>
      <c r="D426" s="5" t="s">
        <v>85</v>
      </c>
      <c r="E426" s="33">
        <v>5800</v>
      </c>
      <c r="F426" s="9">
        <v>5800</v>
      </c>
      <c r="G426" s="11">
        <f t="shared" si="6"/>
        <v>100</v>
      </c>
    </row>
    <row r="427" spans="1:7" ht="14.1" customHeight="1" x14ac:dyDescent="0.25">
      <c r="A427" s="4"/>
      <c r="B427" s="4"/>
      <c r="C427" s="7" t="s">
        <v>14</v>
      </c>
      <c r="D427" s="5" t="s">
        <v>15</v>
      </c>
      <c r="E427" s="9">
        <v>153700</v>
      </c>
      <c r="F427" s="9">
        <v>153700</v>
      </c>
      <c r="G427" s="11">
        <f t="shared" si="6"/>
        <v>100</v>
      </c>
    </row>
    <row r="428" spans="1:7" ht="14.1" customHeight="1" x14ac:dyDescent="0.25">
      <c r="A428" s="4"/>
      <c r="B428" s="4"/>
      <c r="C428" s="7" t="s">
        <v>16</v>
      </c>
      <c r="D428" s="5" t="s">
        <v>17</v>
      </c>
      <c r="E428" s="9">
        <v>2050</v>
      </c>
      <c r="F428" s="9">
        <v>1800</v>
      </c>
      <c r="G428" s="11">
        <f t="shared" si="6"/>
        <v>87.804878048780495</v>
      </c>
    </row>
    <row r="429" spans="1:7" ht="14.1" customHeight="1" x14ac:dyDescent="0.25">
      <c r="A429" s="4"/>
      <c r="B429" s="4"/>
      <c r="C429" s="7" t="s">
        <v>46</v>
      </c>
      <c r="D429" s="5" t="s">
        <v>47</v>
      </c>
      <c r="E429" s="9">
        <v>4800</v>
      </c>
      <c r="F429" s="9">
        <v>2000</v>
      </c>
      <c r="G429" s="11">
        <f t="shared" si="6"/>
        <v>41.666666666666671</v>
      </c>
    </row>
    <row r="430" spans="1:7" ht="14.1" customHeight="1" x14ac:dyDescent="0.25">
      <c r="A430" s="4"/>
      <c r="B430" s="4"/>
      <c r="C430" s="7" t="s">
        <v>18</v>
      </c>
      <c r="D430" s="5" t="s">
        <v>19</v>
      </c>
      <c r="E430" s="9">
        <v>6942</v>
      </c>
      <c r="F430" s="9">
        <v>4800</v>
      </c>
      <c r="G430" s="11">
        <f t="shared" si="6"/>
        <v>69.144338807260155</v>
      </c>
    </row>
    <row r="431" spans="1:7" ht="14.1" customHeight="1" x14ac:dyDescent="0.25">
      <c r="A431" s="4"/>
      <c r="B431" s="4"/>
      <c r="C431" s="7" t="s">
        <v>53</v>
      </c>
      <c r="D431" s="5" t="s">
        <v>54</v>
      </c>
      <c r="E431" s="9">
        <v>1058</v>
      </c>
      <c r="F431" s="9">
        <v>1000</v>
      </c>
      <c r="G431" s="11">
        <f t="shared" si="6"/>
        <v>94.517958412098295</v>
      </c>
    </row>
    <row r="432" spans="1:7" ht="14.1" customHeight="1" x14ac:dyDescent="0.25">
      <c r="A432" s="4"/>
      <c r="B432" s="4"/>
      <c r="C432" s="7" t="s">
        <v>20</v>
      </c>
      <c r="D432" s="5" t="s">
        <v>21</v>
      </c>
      <c r="E432" s="9">
        <v>400</v>
      </c>
      <c r="F432" s="9">
        <v>300</v>
      </c>
      <c r="G432" s="11">
        <f t="shared" si="6"/>
        <v>75</v>
      </c>
    </row>
    <row r="433" spans="1:7" ht="14.1" customHeight="1" x14ac:dyDescent="0.25">
      <c r="A433" s="4"/>
      <c r="B433" s="4"/>
      <c r="C433" s="7" t="s">
        <v>88</v>
      </c>
      <c r="D433" s="5" t="s">
        <v>89</v>
      </c>
      <c r="E433" s="9">
        <v>200</v>
      </c>
      <c r="F433" s="9">
        <v>200</v>
      </c>
      <c r="G433" s="11">
        <f t="shared" si="6"/>
        <v>100</v>
      </c>
    </row>
    <row r="434" spans="1:7" ht="14.1" customHeight="1" x14ac:dyDescent="0.25">
      <c r="A434" s="4"/>
      <c r="B434" s="4"/>
      <c r="C434" s="7" t="s">
        <v>22</v>
      </c>
      <c r="D434" s="5" t="s">
        <v>23</v>
      </c>
      <c r="E434" s="9">
        <v>8200</v>
      </c>
      <c r="F434" s="9">
        <v>6500</v>
      </c>
      <c r="G434" s="11">
        <f t="shared" si="6"/>
        <v>79.268292682926827</v>
      </c>
    </row>
    <row r="435" spans="1:7" ht="14.1" customHeight="1" x14ac:dyDescent="0.25">
      <c r="A435" s="4"/>
      <c r="B435" s="4"/>
      <c r="C435" s="7" t="s">
        <v>90</v>
      </c>
      <c r="D435" s="5" t="s">
        <v>91</v>
      </c>
      <c r="E435" s="9">
        <v>2020</v>
      </c>
      <c r="F435" s="9">
        <v>1000</v>
      </c>
      <c r="G435" s="11">
        <f t="shared" si="6"/>
        <v>49.504950495049506</v>
      </c>
    </row>
    <row r="436" spans="1:7" ht="14.1" customHeight="1" x14ac:dyDescent="0.25">
      <c r="A436" s="4"/>
      <c r="B436" s="4"/>
      <c r="C436" s="7" t="s">
        <v>92</v>
      </c>
      <c r="D436" s="5" t="s">
        <v>93</v>
      </c>
      <c r="E436" s="9">
        <v>280</v>
      </c>
      <c r="F436" s="9">
        <v>50</v>
      </c>
      <c r="G436" s="11">
        <v>0</v>
      </c>
    </row>
    <row r="437" spans="1:7" ht="14.1" customHeight="1" x14ac:dyDescent="0.25">
      <c r="A437" s="4"/>
      <c r="B437" s="4"/>
      <c r="C437" s="7" t="s">
        <v>24</v>
      </c>
      <c r="D437" s="5" t="s">
        <v>25</v>
      </c>
      <c r="E437" s="9">
        <v>1100</v>
      </c>
      <c r="F437" s="9">
        <v>1050</v>
      </c>
      <c r="G437" s="11">
        <f t="shared" si="6"/>
        <v>95.454545454545453</v>
      </c>
    </row>
    <row r="438" spans="1:7" ht="14.1" customHeight="1" x14ac:dyDescent="0.25">
      <c r="A438" s="4"/>
      <c r="B438" s="4"/>
      <c r="C438" s="7" t="s">
        <v>94</v>
      </c>
      <c r="D438" s="5" t="s">
        <v>95</v>
      </c>
      <c r="E438" s="9">
        <v>2100</v>
      </c>
      <c r="F438" s="9">
        <v>2600</v>
      </c>
      <c r="G438" s="11">
        <f t="shared" si="6"/>
        <v>123.80952380952381</v>
      </c>
    </row>
    <row r="439" spans="1:7" ht="14.1" customHeight="1" x14ac:dyDescent="0.25">
      <c r="A439" s="4"/>
      <c r="B439" s="4"/>
      <c r="C439" s="7" t="s">
        <v>105</v>
      </c>
      <c r="D439" s="5" t="s">
        <v>106</v>
      </c>
      <c r="E439" s="9">
        <v>1900</v>
      </c>
      <c r="F439" s="9">
        <v>2000</v>
      </c>
      <c r="G439" s="11">
        <f t="shared" si="6"/>
        <v>105.26315789473684</v>
      </c>
    </row>
    <row r="440" spans="1:7" ht="14.1" customHeight="1" x14ac:dyDescent="0.25">
      <c r="A440" s="4"/>
      <c r="B440" s="4"/>
      <c r="C440" s="7" t="s">
        <v>26</v>
      </c>
      <c r="D440" s="5" t="s">
        <v>27</v>
      </c>
      <c r="E440" s="9">
        <v>1720</v>
      </c>
      <c r="F440" s="9">
        <v>2000</v>
      </c>
      <c r="G440" s="11">
        <f t="shared" si="6"/>
        <v>116.27906976744187</v>
      </c>
    </row>
    <row r="441" spans="1:7" ht="14.1" customHeight="1" x14ac:dyDescent="0.25">
      <c r="A441" s="3"/>
      <c r="B441" s="22" t="s">
        <v>227</v>
      </c>
      <c r="C441" s="23"/>
      <c r="D441" s="24" t="s">
        <v>228</v>
      </c>
      <c r="E441" s="25">
        <f>SUM(E442)</f>
        <v>850</v>
      </c>
      <c r="F441" s="25">
        <f>SUM(F442)</f>
        <v>500</v>
      </c>
      <c r="G441" s="21">
        <f t="shared" si="6"/>
        <v>58.82352941176471</v>
      </c>
    </row>
    <row r="442" spans="1:7" ht="14.1" customHeight="1" x14ac:dyDescent="0.25">
      <c r="A442" s="4"/>
      <c r="B442" s="4"/>
      <c r="C442" s="7" t="s">
        <v>18</v>
      </c>
      <c r="D442" s="5" t="s">
        <v>19</v>
      </c>
      <c r="E442" s="9">
        <v>850</v>
      </c>
      <c r="F442" s="9">
        <v>500</v>
      </c>
      <c r="G442" s="11">
        <f t="shared" si="6"/>
        <v>58.82352941176471</v>
      </c>
    </row>
    <row r="443" spans="1:7" ht="14.1" customHeight="1" x14ac:dyDescent="0.25">
      <c r="A443" s="3"/>
      <c r="B443" s="22" t="s">
        <v>229</v>
      </c>
      <c r="C443" s="23"/>
      <c r="D443" s="24" t="s">
        <v>230</v>
      </c>
      <c r="E443" s="25">
        <f>SUM(E444:E456)</f>
        <v>438303</v>
      </c>
      <c r="F443" s="25">
        <f>SUM(F444:F455)</f>
        <v>33550</v>
      </c>
      <c r="G443" s="21">
        <f t="shared" si="6"/>
        <v>7.6545221000084416</v>
      </c>
    </row>
    <row r="444" spans="1:7" ht="14.1" customHeight="1" x14ac:dyDescent="0.25">
      <c r="A444" s="4"/>
      <c r="B444" s="4"/>
      <c r="C444" s="7" t="s">
        <v>74</v>
      </c>
      <c r="D444" s="5" t="s">
        <v>75</v>
      </c>
      <c r="E444" s="9">
        <v>1000</v>
      </c>
      <c r="F444" s="9">
        <v>800</v>
      </c>
      <c r="G444" s="11">
        <f t="shared" si="6"/>
        <v>80</v>
      </c>
    </row>
    <row r="445" spans="1:7" ht="14.1" customHeight="1" x14ac:dyDescent="0.25">
      <c r="A445" s="4"/>
      <c r="B445" s="4"/>
      <c r="C445" s="76" t="s">
        <v>191</v>
      </c>
      <c r="D445" s="32" t="s">
        <v>461</v>
      </c>
      <c r="E445" s="9">
        <v>390000</v>
      </c>
      <c r="F445" s="9">
        <v>0</v>
      </c>
      <c r="G445" s="11">
        <f t="shared" si="6"/>
        <v>0</v>
      </c>
    </row>
    <row r="446" spans="1:7" ht="14.1" customHeight="1" x14ac:dyDescent="0.25">
      <c r="A446" s="4"/>
      <c r="B446" s="4"/>
      <c r="C446" s="7" t="s">
        <v>12</v>
      </c>
      <c r="D446" s="5" t="s">
        <v>13</v>
      </c>
      <c r="E446" s="9">
        <v>32633</v>
      </c>
      <c r="F446" s="9">
        <v>20000</v>
      </c>
      <c r="G446" s="11">
        <f t="shared" si="6"/>
        <v>61.287653602181834</v>
      </c>
    </row>
    <row r="447" spans="1:7" ht="14.1" customHeight="1" x14ac:dyDescent="0.25">
      <c r="A447" s="4"/>
      <c r="B447" s="4"/>
      <c r="C447" s="7" t="s">
        <v>84</v>
      </c>
      <c r="D447" s="5" t="s">
        <v>85</v>
      </c>
      <c r="E447" s="9">
        <v>1710</v>
      </c>
      <c r="F447" s="9">
        <v>2300</v>
      </c>
      <c r="G447" s="11">
        <f t="shared" si="6"/>
        <v>134.5029239766082</v>
      </c>
    </row>
    <row r="448" spans="1:7" ht="14.1" customHeight="1" x14ac:dyDescent="0.25">
      <c r="A448" s="4"/>
      <c r="B448" s="4"/>
      <c r="C448" s="7" t="s">
        <v>14</v>
      </c>
      <c r="D448" s="5" t="s">
        <v>15</v>
      </c>
      <c r="E448" s="9">
        <v>5880</v>
      </c>
      <c r="F448" s="9">
        <v>6000</v>
      </c>
      <c r="G448" s="11">
        <f t="shared" si="6"/>
        <v>102.04081632653062</v>
      </c>
    </row>
    <row r="449" spans="1:7" ht="14.1" customHeight="1" x14ac:dyDescent="0.25">
      <c r="A449" s="4"/>
      <c r="B449" s="4"/>
      <c r="C449" s="7" t="s">
        <v>16</v>
      </c>
      <c r="D449" s="5" t="s">
        <v>17</v>
      </c>
      <c r="E449" s="9">
        <v>1080</v>
      </c>
      <c r="F449" s="9">
        <v>1000</v>
      </c>
      <c r="G449" s="11">
        <f t="shared" si="6"/>
        <v>92.592592592592595</v>
      </c>
    </row>
    <row r="450" spans="1:7" ht="14.1" customHeight="1" x14ac:dyDescent="0.25">
      <c r="A450" s="4"/>
      <c r="B450" s="4"/>
      <c r="C450" s="76" t="s">
        <v>46</v>
      </c>
      <c r="D450" s="32" t="s">
        <v>432</v>
      </c>
      <c r="E450" s="9">
        <v>800</v>
      </c>
      <c r="F450" s="9">
        <v>0</v>
      </c>
      <c r="G450" s="11">
        <f t="shared" si="6"/>
        <v>0</v>
      </c>
    </row>
    <row r="451" spans="1:7" ht="14.1" customHeight="1" x14ac:dyDescent="0.25">
      <c r="A451" s="4"/>
      <c r="B451" s="4"/>
      <c r="C451" s="76" t="s">
        <v>18</v>
      </c>
      <c r="D451" s="32" t="s">
        <v>433</v>
      </c>
      <c r="E451" s="9">
        <v>1250</v>
      </c>
      <c r="F451" s="9">
        <v>0</v>
      </c>
      <c r="G451" s="11">
        <f t="shared" si="6"/>
        <v>0</v>
      </c>
    </row>
    <row r="452" spans="1:7" ht="14.1" customHeight="1" x14ac:dyDescent="0.25">
      <c r="A452" s="4"/>
      <c r="B452" s="4"/>
      <c r="C452" s="7" t="s">
        <v>88</v>
      </c>
      <c r="D452" s="5" t="s">
        <v>89</v>
      </c>
      <c r="E452" s="9">
        <v>300</v>
      </c>
      <c r="F452" s="9">
        <v>300</v>
      </c>
      <c r="G452" s="11">
        <v>0</v>
      </c>
    </row>
    <row r="453" spans="1:7" ht="14.1" customHeight="1" x14ac:dyDescent="0.25">
      <c r="A453" s="4"/>
      <c r="B453" s="4"/>
      <c r="C453" s="76" t="s">
        <v>22</v>
      </c>
      <c r="D453" s="32" t="s">
        <v>444</v>
      </c>
      <c r="E453" s="9">
        <v>400</v>
      </c>
      <c r="F453" s="9">
        <v>0</v>
      </c>
      <c r="G453" s="11"/>
    </row>
    <row r="454" spans="1:7" ht="14.1" customHeight="1" x14ac:dyDescent="0.25">
      <c r="A454" s="4"/>
      <c r="B454" s="4"/>
      <c r="C454" s="7" t="s">
        <v>92</v>
      </c>
      <c r="D454" s="5" t="s">
        <v>93</v>
      </c>
      <c r="E454" s="9">
        <v>1700</v>
      </c>
      <c r="F454" s="9">
        <v>1900</v>
      </c>
      <c r="G454" s="11">
        <f t="shared" si="6"/>
        <v>111.76470588235294</v>
      </c>
    </row>
    <row r="455" spans="1:7" ht="14.1" customHeight="1" x14ac:dyDescent="0.25">
      <c r="A455" s="4"/>
      <c r="B455" s="4"/>
      <c r="C455" s="7" t="s">
        <v>94</v>
      </c>
      <c r="D455" s="5" t="s">
        <v>95</v>
      </c>
      <c r="E455" s="9">
        <v>600</v>
      </c>
      <c r="F455" s="9">
        <v>1250</v>
      </c>
      <c r="G455" s="11">
        <f t="shared" si="6"/>
        <v>208.33333333333334</v>
      </c>
    </row>
    <row r="456" spans="1:7" ht="14.1" customHeight="1" x14ac:dyDescent="0.25">
      <c r="A456" s="4"/>
      <c r="B456" s="4"/>
      <c r="C456" s="76" t="s">
        <v>26</v>
      </c>
      <c r="D456" s="32" t="s">
        <v>27</v>
      </c>
      <c r="E456" s="9">
        <v>950</v>
      </c>
      <c r="F456" s="9">
        <v>0</v>
      </c>
      <c r="G456" s="11"/>
    </row>
    <row r="457" spans="1:7" ht="19.5" customHeight="1" x14ac:dyDescent="0.25">
      <c r="A457" s="3"/>
      <c r="B457" s="22" t="s">
        <v>231</v>
      </c>
      <c r="C457" s="23"/>
      <c r="D457" s="24" t="s">
        <v>232</v>
      </c>
      <c r="E457" s="25">
        <f>SUM(E458)</f>
        <v>10200</v>
      </c>
      <c r="F457" s="25">
        <f>SUM(F458)</f>
        <v>16000</v>
      </c>
      <c r="G457" s="21">
        <f t="shared" si="6"/>
        <v>156.86274509803923</v>
      </c>
    </row>
    <row r="458" spans="1:7" ht="19.5" customHeight="1" x14ac:dyDescent="0.25">
      <c r="A458" s="4"/>
      <c r="B458" s="4"/>
      <c r="C458" s="7" t="s">
        <v>179</v>
      </c>
      <c r="D458" s="5" t="s">
        <v>180</v>
      </c>
      <c r="E458" s="9">
        <v>10200</v>
      </c>
      <c r="F458" s="9">
        <v>16000</v>
      </c>
      <c r="G458" s="11">
        <f t="shared" si="6"/>
        <v>156.86274509803923</v>
      </c>
    </row>
    <row r="459" spans="1:7" ht="22.5" customHeight="1" x14ac:dyDescent="0.25">
      <c r="A459" s="3"/>
      <c r="B459" s="22" t="s">
        <v>233</v>
      </c>
      <c r="C459" s="23"/>
      <c r="D459" s="24" t="s">
        <v>234</v>
      </c>
      <c r="E459" s="25">
        <f>SUM(E460)</f>
        <v>7000</v>
      </c>
      <c r="F459" s="25">
        <f>SUM(F460)</f>
        <v>8000</v>
      </c>
      <c r="G459" s="21">
        <f t="shared" si="6"/>
        <v>114.28571428571428</v>
      </c>
    </row>
    <row r="460" spans="1:7" ht="22.5" customHeight="1" x14ac:dyDescent="0.25">
      <c r="A460" s="4"/>
      <c r="B460" s="4"/>
      <c r="C460" s="7" t="s">
        <v>179</v>
      </c>
      <c r="D460" s="5" t="s">
        <v>180</v>
      </c>
      <c r="E460" s="9">
        <v>7000</v>
      </c>
      <c r="F460" s="9">
        <v>8000</v>
      </c>
      <c r="G460" s="11">
        <f t="shared" si="6"/>
        <v>114.28571428571428</v>
      </c>
    </row>
    <row r="461" spans="1:7" ht="22.5" customHeight="1" x14ac:dyDescent="0.25">
      <c r="A461" s="4"/>
      <c r="B461" s="108" t="s">
        <v>401</v>
      </c>
      <c r="C461" s="109"/>
      <c r="D461" s="110" t="s">
        <v>473</v>
      </c>
      <c r="E461" s="111">
        <v>0</v>
      </c>
      <c r="F461" s="111">
        <f>SUM(F462)</f>
        <v>19922</v>
      </c>
      <c r="G461" s="105">
        <v>0</v>
      </c>
    </row>
    <row r="462" spans="1:7" ht="22.5" customHeight="1" x14ac:dyDescent="0.25">
      <c r="A462" s="4"/>
      <c r="B462" s="4"/>
      <c r="C462" s="7" t="s">
        <v>185</v>
      </c>
      <c r="D462" s="5" t="s">
        <v>474</v>
      </c>
      <c r="E462" s="9">
        <v>0</v>
      </c>
      <c r="F462" s="9">
        <v>19922</v>
      </c>
      <c r="G462" s="11">
        <v>0</v>
      </c>
    </row>
    <row r="463" spans="1:7" ht="14.1" customHeight="1" x14ac:dyDescent="0.25">
      <c r="A463" s="1" t="s">
        <v>235</v>
      </c>
      <c r="B463" s="1"/>
      <c r="C463" s="6"/>
      <c r="D463" s="2" t="s">
        <v>236</v>
      </c>
      <c r="E463" s="13">
        <f>E464+E471+E474+E477+E481+E485+E490</f>
        <v>1964234.72</v>
      </c>
      <c r="F463" s="13">
        <f>F464+F471+F474+F477+F481+F485+F490</f>
        <v>2024218.23</v>
      </c>
      <c r="G463" s="19">
        <f t="shared" si="6"/>
        <v>103.05378524212219</v>
      </c>
    </row>
    <row r="464" spans="1:7" ht="14.1" customHeight="1" x14ac:dyDescent="0.25">
      <c r="A464" s="3"/>
      <c r="B464" s="22" t="s">
        <v>237</v>
      </c>
      <c r="C464" s="23"/>
      <c r="D464" s="24" t="s">
        <v>238</v>
      </c>
      <c r="E464" s="25">
        <f>SUM(E465:E470)</f>
        <v>424845</v>
      </c>
      <c r="F464" s="25">
        <f>SUM(F465:F470)</f>
        <v>594430</v>
      </c>
      <c r="G464" s="21">
        <f t="shared" si="6"/>
        <v>139.91691087337733</v>
      </c>
    </row>
    <row r="465" spans="1:7" ht="14.1" customHeight="1" x14ac:dyDescent="0.25">
      <c r="A465" s="4"/>
      <c r="B465" s="4"/>
      <c r="C465" s="7" t="s">
        <v>53</v>
      </c>
      <c r="D465" s="5" t="s">
        <v>54</v>
      </c>
      <c r="E465" s="9">
        <v>61149</v>
      </c>
      <c r="F465" s="9">
        <v>170000</v>
      </c>
      <c r="G465" s="11">
        <f t="shared" si="6"/>
        <v>278.00945232137894</v>
      </c>
    </row>
    <row r="466" spans="1:7" ht="14.1" customHeight="1" x14ac:dyDescent="0.25">
      <c r="A466" s="4"/>
      <c r="B466" s="4"/>
      <c r="C466" s="7" t="s">
        <v>22</v>
      </c>
      <c r="D466" s="5" t="s">
        <v>23</v>
      </c>
      <c r="E466" s="9">
        <v>360111</v>
      </c>
      <c r="F466" s="9">
        <v>373230</v>
      </c>
      <c r="G466" s="11">
        <f t="shared" si="6"/>
        <v>103.64304339495322</v>
      </c>
    </row>
    <row r="467" spans="1:7" ht="14.1" customHeight="1" x14ac:dyDescent="0.25">
      <c r="A467" s="4"/>
      <c r="B467" s="4"/>
      <c r="C467" s="7" t="s">
        <v>90</v>
      </c>
      <c r="D467" s="5" t="s">
        <v>475</v>
      </c>
      <c r="E467" s="9">
        <v>0</v>
      </c>
      <c r="F467" s="9">
        <v>10000</v>
      </c>
      <c r="G467" s="11">
        <v>0</v>
      </c>
    </row>
    <row r="468" spans="1:7" ht="14.1" customHeight="1" x14ac:dyDescent="0.25">
      <c r="A468" s="4"/>
      <c r="B468" s="4"/>
      <c r="C468" s="7" t="s">
        <v>24</v>
      </c>
      <c r="D468" s="5" t="s">
        <v>472</v>
      </c>
      <c r="E468" s="9">
        <v>0</v>
      </c>
      <c r="F468" s="9">
        <v>20000</v>
      </c>
      <c r="G468" s="11"/>
    </row>
    <row r="469" spans="1:7" ht="14.1" customHeight="1" x14ac:dyDescent="0.25">
      <c r="A469" s="4"/>
      <c r="B469" s="4"/>
      <c r="C469" s="7" t="s">
        <v>63</v>
      </c>
      <c r="D469" s="5" t="s">
        <v>431</v>
      </c>
      <c r="E469" s="9">
        <v>2767</v>
      </c>
      <c r="F469" s="9">
        <v>20000</v>
      </c>
      <c r="G469" s="11">
        <f t="shared" si="6"/>
        <v>722.80448138778456</v>
      </c>
    </row>
    <row r="470" spans="1:7" ht="14.1" customHeight="1" x14ac:dyDescent="0.25">
      <c r="A470" s="4"/>
      <c r="B470" s="4"/>
      <c r="C470" s="7" t="s">
        <v>42</v>
      </c>
      <c r="D470" s="5" t="s">
        <v>462</v>
      </c>
      <c r="E470" s="9">
        <v>818</v>
      </c>
      <c r="F470" s="9">
        <v>1200</v>
      </c>
      <c r="G470" s="11">
        <f t="shared" si="6"/>
        <v>146.6992665036675</v>
      </c>
    </row>
    <row r="471" spans="1:7" ht="14.1" customHeight="1" x14ac:dyDescent="0.25">
      <c r="A471" s="3"/>
      <c r="B471" s="22" t="s">
        <v>239</v>
      </c>
      <c r="C471" s="23"/>
      <c r="D471" s="24" t="s">
        <v>240</v>
      </c>
      <c r="E471" s="25">
        <f>SUM(E472:E473)</f>
        <v>35000</v>
      </c>
      <c r="F471" s="25">
        <f>SUM(F472:F473)</f>
        <v>38790.410000000003</v>
      </c>
      <c r="G471" s="21">
        <f t="shared" si="6"/>
        <v>110.82974285714286</v>
      </c>
    </row>
    <row r="472" spans="1:7" ht="14.1" customHeight="1" x14ac:dyDescent="0.25">
      <c r="A472" s="4"/>
      <c r="B472" s="4"/>
      <c r="C472" s="7" t="s">
        <v>145</v>
      </c>
      <c r="D472" s="5" t="s">
        <v>146</v>
      </c>
      <c r="E472" s="9">
        <v>1500</v>
      </c>
      <c r="F472" s="9">
        <v>1500</v>
      </c>
      <c r="G472" s="11">
        <f t="shared" si="6"/>
        <v>100</v>
      </c>
    </row>
    <row r="473" spans="1:7" ht="14.1" customHeight="1" x14ac:dyDescent="0.25">
      <c r="A473" s="4"/>
      <c r="B473" s="4"/>
      <c r="C473" s="7" t="s">
        <v>22</v>
      </c>
      <c r="D473" s="5" t="s">
        <v>23</v>
      </c>
      <c r="E473" s="9">
        <v>33500</v>
      </c>
      <c r="F473" s="9">
        <v>37290.410000000003</v>
      </c>
      <c r="G473" s="11">
        <f t="shared" si="6"/>
        <v>111.31465671641791</v>
      </c>
    </row>
    <row r="474" spans="1:7" ht="14.1" customHeight="1" x14ac:dyDescent="0.25">
      <c r="A474" s="3"/>
      <c r="B474" s="22" t="s">
        <v>241</v>
      </c>
      <c r="C474" s="23"/>
      <c r="D474" s="24" t="s">
        <v>242</v>
      </c>
      <c r="E474" s="25">
        <f>SUM(E475:E476)</f>
        <v>46786</v>
      </c>
      <c r="F474" s="25">
        <f>SUM(F475:F476)</f>
        <v>30000</v>
      </c>
      <c r="G474" s="21">
        <f t="shared" si="6"/>
        <v>64.121745821399571</v>
      </c>
    </row>
    <row r="475" spans="1:7" ht="14.1" customHeight="1" x14ac:dyDescent="0.25">
      <c r="A475" s="4"/>
      <c r="B475" s="4"/>
      <c r="C475" s="7" t="s">
        <v>18</v>
      </c>
      <c r="D475" s="5" t="s">
        <v>19</v>
      </c>
      <c r="E475" s="9">
        <v>11786</v>
      </c>
      <c r="F475" s="9">
        <v>5000</v>
      </c>
      <c r="G475" s="11">
        <f t="shared" si="6"/>
        <v>42.42321398269133</v>
      </c>
    </row>
    <row r="476" spans="1:7" ht="14.1" customHeight="1" x14ac:dyDescent="0.25">
      <c r="A476" s="4"/>
      <c r="B476" s="4"/>
      <c r="C476" s="7" t="s">
        <v>22</v>
      </c>
      <c r="D476" s="5" t="s">
        <v>23</v>
      </c>
      <c r="E476" s="9">
        <v>35000</v>
      </c>
      <c r="F476" s="9">
        <v>25000</v>
      </c>
      <c r="G476" s="11">
        <f t="shared" si="6"/>
        <v>71.428571428571431</v>
      </c>
    </row>
    <row r="477" spans="1:7" ht="14.1" customHeight="1" x14ac:dyDescent="0.25">
      <c r="A477" s="3"/>
      <c r="B477" s="22" t="s">
        <v>243</v>
      </c>
      <c r="C477" s="23"/>
      <c r="D477" s="24" t="s">
        <v>244</v>
      </c>
      <c r="E477" s="25">
        <f>SUM(E478:E480)</f>
        <v>126000</v>
      </c>
      <c r="F477" s="25">
        <f>SUM(F478:F479)</f>
        <v>6200</v>
      </c>
      <c r="G477" s="21">
        <f t="shared" si="6"/>
        <v>4.9206349206349209</v>
      </c>
    </row>
    <row r="478" spans="1:7" ht="14.1" customHeight="1" x14ac:dyDescent="0.25">
      <c r="A478" s="4"/>
      <c r="B478" s="4"/>
      <c r="C478" s="7" t="s">
        <v>18</v>
      </c>
      <c r="D478" s="5" t="s">
        <v>19</v>
      </c>
      <c r="E478" s="9">
        <v>4250</v>
      </c>
      <c r="F478" s="9">
        <v>4200</v>
      </c>
      <c r="G478" s="11">
        <f t="shared" si="6"/>
        <v>98.82352941176471</v>
      </c>
    </row>
    <row r="479" spans="1:7" ht="14.1" customHeight="1" x14ac:dyDescent="0.25">
      <c r="A479" s="4"/>
      <c r="B479" s="4"/>
      <c r="C479" s="7" t="s">
        <v>22</v>
      </c>
      <c r="D479" s="5" t="s">
        <v>23</v>
      </c>
      <c r="E479" s="9">
        <v>27000</v>
      </c>
      <c r="F479" s="9">
        <v>2000</v>
      </c>
      <c r="G479" s="11">
        <f t="shared" si="6"/>
        <v>7.4074074074074066</v>
      </c>
    </row>
    <row r="480" spans="1:7" ht="14.1" customHeight="1" x14ac:dyDescent="0.25">
      <c r="A480" s="4"/>
      <c r="B480" s="4"/>
      <c r="C480" s="7" t="s">
        <v>4</v>
      </c>
      <c r="D480" s="5" t="s">
        <v>463</v>
      </c>
      <c r="E480" s="9">
        <v>94750</v>
      </c>
      <c r="F480" s="9">
        <v>0</v>
      </c>
      <c r="G480" s="11">
        <f t="shared" si="6"/>
        <v>0</v>
      </c>
    </row>
    <row r="481" spans="1:7" ht="14.1" customHeight="1" x14ac:dyDescent="0.25">
      <c r="A481" s="3"/>
      <c r="B481" s="22" t="s">
        <v>245</v>
      </c>
      <c r="C481" s="23"/>
      <c r="D481" s="24" t="s">
        <v>246</v>
      </c>
      <c r="E481" s="25">
        <f>SUM(E482:E484)</f>
        <v>58700</v>
      </c>
      <c r="F481" s="25">
        <f>SUM(F482:F484)</f>
        <v>63700</v>
      </c>
      <c r="G481" s="21">
        <f t="shared" si="6"/>
        <v>108.51788756388416</v>
      </c>
    </row>
    <row r="482" spans="1:7" ht="24" customHeight="1" x14ac:dyDescent="0.25">
      <c r="A482" s="4"/>
      <c r="B482" s="4"/>
      <c r="C482" s="7" t="s">
        <v>153</v>
      </c>
      <c r="D482" s="5" t="s">
        <v>154</v>
      </c>
      <c r="E482" s="9">
        <v>55000</v>
      </c>
      <c r="F482" s="9">
        <v>60000</v>
      </c>
      <c r="G482" s="11">
        <f t="shared" si="6"/>
        <v>109.09090909090908</v>
      </c>
    </row>
    <row r="483" spans="1:7" ht="14.1" customHeight="1" x14ac:dyDescent="0.25">
      <c r="A483" s="4"/>
      <c r="B483" s="4"/>
      <c r="C483" s="7" t="s">
        <v>18</v>
      </c>
      <c r="D483" s="5" t="s">
        <v>19</v>
      </c>
      <c r="E483" s="9">
        <v>1200</v>
      </c>
      <c r="F483" s="9">
        <v>1200</v>
      </c>
      <c r="G483" s="11">
        <f t="shared" si="6"/>
        <v>100</v>
      </c>
    </row>
    <row r="484" spans="1:7" ht="14.1" customHeight="1" x14ac:dyDescent="0.25">
      <c r="A484" s="4"/>
      <c r="B484" s="4"/>
      <c r="C484" s="7" t="s">
        <v>22</v>
      </c>
      <c r="D484" s="5" t="s">
        <v>23</v>
      </c>
      <c r="E484" s="9">
        <v>2500</v>
      </c>
      <c r="F484" s="9">
        <v>2500</v>
      </c>
      <c r="G484" s="11">
        <f t="shared" si="6"/>
        <v>100</v>
      </c>
    </row>
    <row r="485" spans="1:7" ht="14.1" customHeight="1" x14ac:dyDescent="0.25">
      <c r="A485" s="3"/>
      <c r="B485" s="22" t="s">
        <v>247</v>
      </c>
      <c r="C485" s="23"/>
      <c r="D485" s="24" t="s">
        <v>248</v>
      </c>
      <c r="E485" s="25">
        <f>SUM(E486:E489)</f>
        <v>724215.67</v>
      </c>
      <c r="F485" s="25">
        <f>SUM(F486:F489)</f>
        <v>751547.82</v>
      </c>
      <c r="G485" s="21">
        <f t="shared" si="6"/>
        <v>103.77403460491263</v>
      </c>
    </row>
    <row r="486" spans="1:7" ht="14.1" customHeight="1" x14ac:dyDescent="0.25">
      <c r="A486" s="4"/>
      <c r="B486" s="4"/>
      <c r="C486" s="7" t="s">
        <v>53</v>
      </c>
      <c r="D486" s="5" t="s">
        <v>54</v>
      </c>
      <c r="E486" s="9">
        <v>474000</v>
      </c>
      <c r="F486" s="9">
        <v>480000</v>
      </c>
      <c r="G486" s="11">
        <f t="shared" si="6"/>
        <v>101.26582278481013</v>
      </c>
    </row>
    <row r="487" spans="1:7" ht="14.1" customHeight="1" x14ac:dyDescent="0.25">
      <c r="A487" s="4"/>
      <c r="B487" s="4"/>
      <c r="C487" s="7" t="s">
        <v>20</v>
      </c>
      <c r="D487" s="5" t="s">
        <v>21</v>
      </c>
      <c r="E487" s="9">
        <v>156000</v>
      </c>
      <c r="F487" s="9">
        <v>195000</v>
      </c>
      <c r="G487" s="11">
        <f t="shared" si="6"/>
        <v>125</v>
      </c>
    </row>
    <row r="488" spans="1:7" ht="14.1" customHeight="1" x14ac:dyDescent="0.25">
      <c r="A488" s="4"/>
      <c r="B488" s="4"/>
      <c r="C488" s="7" t="s">
        <v>22</v>
      </c>
      <c r="D488" s="5" t="s">
        <v>23</v>
      </c>
      <c r="E488" s="9">
        <v>53215.67</v>
      </c>
      <c r="F488" s="9">
        <v>17000</v>
      </c>
      <c r="G488" s="11">
        <f t="shared" si="6"/>
        <v>31.9454777136133</v>
      </c>
    </row>
    <row r="489" spans="1:7" ht="14.1" customHeight="1" x14ac:dyDescent="0.25">
      <c r="A489" s="4"/>
      <c r="B489" s="4"/>
      <c r="C489" s="7" t="s">
        <v>4</v>
      </c>
      <c r="D489" s="5" t="s">
        <v>5</v>
      </c>
      <c r="E489" s="9">
        <v>41000</v>
      </c>
      <c r="F489" s="9">
        <v>59547.82</v>
      </c>
      <c r="G489" s="11">
        <f t="shared" ref="G489:G553" si="7">F489/E489*100</f>
        <v>145.23858536585365</v>
      </c>
    </row>
    <row r="490" spans="1:7" ht="14.1" customHeight="1" x14ac:dyDescent="0.25">
      <c r="A490" s="3"/>
      <c r="B490" s="22" t="s">
        <v>249</v>
      </c>
      <c r="C490" s="23"/>
      <c r="D490" s="24" t="s">
        <v>11</v>
      </c>
      <c r="E490" s="25">
        <f>SUM(E491:E504)</f>
        <v>548688.05000000005</v>
      </c>
      <c r="F490" s="25">
        <f>SUM(F491:F503)</f>
        <v>539550</v>
      </c>
      <c r="G490" s="21">
        <f t="shared" si="7"/>
        <v>98.334563692429597</v>
      </c>
    </row>
    <row r="491" spans="1:7" ht="14.1" customHeight="1" x14ac:dyDescent="0.25">
      <c r="A491" s="4"/>
      <c r="B491" s="4"/>
      <c r="C491" s="7" t="s">
        <v>74</v>
      </c>
      <c r="D491" s="5" t="s">
        <v>75</v>
      </c>
      <c r="E491" s="9">
        <v>5000</v>
      </c>
      <c r="F491" s="9">
        <v>5000</v>
      </c>
      <c r="G491" s="11">
        <f t="shared" si="7"/>
        <v>100</v>
      </c>
    </row>
    <row r="492" spans="1:7" ht="14.1" customHeight="1" x14ac:dyDescent="0.25">
      <c r="A492" s="4"/>
      <c r="B492" s="4"/>
      <c r="C492" s="7" t="s">
        <v>12</v>
      </c>
      <c r="D492" s="5" t="s">
        <v>13</v>
      </c>
      <c r="E492" s="9">
        <v>296778.23</v>
      </c>
      <c r="F492" s="9">
        <v>296000</v>
      </c>
      <c r="G492" s="11">
        <f t="shared" si="7"/>
        <v>99.737773892647056</v>
      </c>
    </row>
    <row r="493" spans="1:7" ht="14.1" customHeight="1" x14ac:dyDescent="0.25">
      <c r="A493" s="4"/>
      <c r="B493" s="4"/>
      <c r="C493" s="7" t="s">
        <v>84</v>
      </c>
      <c r="D493" s="5" t="s">
        <v>85</v>
      </c>
      <c r="E493" s="9">
        <v>25408.77</v>
      </c>
      <c r="F493" s="9">
        <v>21000</v>
      </c>
      <c r="G493" s="11">
        <f t="shared" si="7"/>
        <v>82.648628800213459</v>
      </c>
    </row>
    <row r="494" spans="1:7" ht="14.1" customHeight="1" x14ac:dyDescent="0.25">
      <c r="A494" s="4"/>
      <c r="B494" s="4"/>
      <c r="C494" s="7" t="s">
        <v>14</v>
      </c>
      <c r="D494" s="5" t="s">
        <v>15</v>
      </c>
      <c r="E494" s="9">
        <v>53600</v>
      </c>
      <c r="F494" s="9">
        <v>50500</v>
      </c>
      <c r="G494" s="11">
        <f t="shared" si="7"/>
        <v>94.21641791044776</v>
      </c>
    </row>
    <row r="495" spans="1:7" ht="14.1" customHeight="1" x14ac:dyDescent="0.25">
      <c r="A495" s="4"/>
      <c r="B495" s="4"/>
      <c r="C495" s="7" t="s">
        <v>16</v>
      </c>
      <c r="D495" s="5" t="s">
        <v>17</v>
      </c>
      <c r="E495" s="9">
        <v>7500</v>
      </c>
      <c r="F495" s="9">
        <v>6500</v>
      </c>
      <c r="G495" s="11">
        <f t="shared" si="7"/>
        <v>86.666666666666671</v>
      </c>
    </row>
    <row r="496" spans="1:7" ht="14.1" customHeight="1" x14ac:dyDescent="0.25">
      <c r="A496" s="4"/>
      <c r="B496" s="4"/>
      <c r="C496" s="7" t="s">
        <v>18</v>
      </c>
      <c r="D496" s="5" t="s">
        <v>19</v>
      </c>
      <c r="E496" s="9">
        <v>75000</v>
      </c>
      <c r="F496" s="9">
        <v>90000</v>
      </c>
      <c r="G496" s="11">
        <f t="shared" si="7"/>
        <v>120</v>
      </c>
    </row>
    <row r="497" spans="1:7" ht="14.1" customHeight="1" x14ac:dyDescent="0.25">
      <c r="A497" s="4"/>
      <c r="B497" s="4"/>
      <c r="C497" s="7" t="s">
        <v>53</v>
      </c>
      <c r="D497" s="5" t="s">
        <v>54</v>
      </c>
      <c r="E497" s="9">
        <v>25000</v>
      </c>
      <c r="F497" s="9">
        <v>27000</v>
      </c>
      <c r="G497" s="11">
        <f t="shared" si="7"/>
        <v>108</v>
      </c>
    </row>
    <row r="498" spans="1:7" ht="14.1" customHeight="1" x14ac:dyDescent="0.25">
      <c r="A498" s="4"/>
      <c r="B498" s="4"/>
      <c r="C498" s="7" t="s">
        <v>20</v>
      </c>
      <c r="D498" s="5" t="s">
        <v>21</v>
      </c>
      <c r="E498" s="9">
        <v>10000</v>
      </c>
      <c r="F498" s="9">
        <v>10000</v>
      </c>
      <c r="G498" s="11">
        <f t="shared" si="7"/>
        <v>100</v>
      </c>
    </row>
    <row r="499" spans="1:7" ht="14.1" customHeight="1" x14ac:dyDescent="0.25">
      <c r="A499" s="4"/>
      <c r="B499" s="4"/>
      <c r="C499" s="7" t="s">
        <v>88</v>
      </c>
      <c r="D499" s="5" t="s">
        <v>89</v>
      </c>
      <c r="E499" s="9">
        <v>700</v>
      </c>
      <c r="F499" s="9">
        <v>500</v>
      </c>
      <c r="G499" s="11">
        <f t="shared" si="7"/>
        <v>71.428571428571431</v>
      </c>
    </row>
    <row r="500" spans="1:7" ht="14.1" customHeight="1" x14ac:dyDescent="0.25">
      <c r="A500" s="4"/>
      <c r="B500" s="4"/>
      <c r="C500" s="7" t="s">
        <v>22</v>
      </c>
      <c r="D500" s="5" t="s">
        <v>23</v>
      </c>
      <c r="E500" s="9">
        <v>11759.63</v>
      </c>
      <c r="F500" s="9">
        <v>13000</v>
      </c>
      <c r="G500" s="11">
        <f t="shared" si="7"/>
        <v>110.54769580335437</v>
      </c>
    </row>
    <row r="501" spans="1:7" ht="14.1" customHeight="1" x14ac:dyDescent="0.25">
      <c r="A501" s="4"/>
      <c r="B501" s="4"/>
      <c r="C501" s="7" t="s">
        <v>24</v>
      </c>
      <c r="D501" s="5" t="s">
        <v>25</v>
      </c>
      <c r="E501" s="9">
        <v>8000</v>
      </c>
      <c r="F501" s="9">
        <v>8500</v>
      </c>
      <c r="G501" s="11">
        <f t="shared" si="7"/>
        <v>106.25</v>
      </c>
    </row>
    <row r="502" spans="1:7" ht="14.1" customHeight="1" x14ac:dyDescent="0.25">
      <c r="A502" s="4"/>
      <c r="B502" s="4"/>
      <c r="C502" s="7" t="s">
        <v>94</v>
      </c>
      <c r="D502" s="5" t="s">
        <v>95</v>
      </c>
      <c r="E502" s="9">
        <v>9390.42</v>
      </c>
      <c r="F502" s="9">
        <v>9700</v>
      </c>
      <c r="G502" s="11">
        <f t="shared" si="7"/>
        <v>103.2967641489944</v>
      </c>
    </row>
    <row r="503" spans="1:7" ht="14.1" customHeight="1" x14ac:dyDescent="0.25">
      <c r="A503" s="4"/>
      <c r="B503" s="4"/>
      <c r="C503" s="7" t="s">
        <v>98</v>
      </c>
      <c r="D503" s="5" t="s">
        <v>99</v>
      </c>
      <c r="E503" s="9">
        <v>1850</v>
      </c>
      <c r="F503" s="9">
        <v>1850</v>
      </c>
      <c r="G503" s="11">
        <f t="shared" si="7"/>
        <v>100</v>
      </c>
    </row>
    <row r="504" spans="1:7" ht="14.1" customHeight="1" x14ac:dyDescent="0.25">
      <c r="A504" s="4"/>
      <c r="B504" s="4"/>
      <c r="C504" s="7" t="s">
        <v>119</v>
      </c>
      <c r="D504" s="5" t="s">
        <v>464</v>
      </c>
      <c r="E504" s="9">
        <v>18701</v>
      </c>
      <c r="F504" s="9">
        <v>0</v>
      </c>
      <c r="G504" s="11">
        <f t="shared" si="7"/>
        <v>0</v>
      </c>
    </row>
    <row r="505" spans="1:7" ht="14.1" customHeight="1" x14ac:dyDescent="0.25">
      <c r="A505" s="1" t="s">
        <v>250</v>
      </c>
      <c r="B505" s="1"/>
      <c r="C505" s="6"/>
      <c r="D505" s="2" t="s">
        <v>251</v>
      </c>
      <c r="E505" s="13">
        <f>E506+E514+E516+E518+E520</f>
        <v>1176567.6599999999</v>
      </c>
      <c r="F505" s="13">
        <f>F506+F514+F516+F518+F520</f>
        <v>1552543.2000000002</v>
      </c>
      <c r="G505" s="19">
        <f t="shared" si="7"/>
        <v>131.95528423754232</v>
      </c>
    </row>
    <row r="506" spans="1:7" ht="14.1" customHeight="1" x14ac:dyDescent="0.25">
      <c r="A506" s="3"/>
      <c r="B506" s="22" t="s">
        <v>252</v>
      </c>
      <c r="C506" s="23"/>
      <c r="D506" s="24" t="s">
        <v>253</v>
      </c>
      <c r="E506" s="25">
        <f>SUM(E507:E513)</f>
        <v>693668.49</v>
      </c>
      <c r="F506" s="25">
        <f>SUM(F507:F513)</f>
        <v>1040540.39</v>
      </c>
      <c r="G506" s="21">
        <f t="shared" si="7"/>
        <v>150.00542838553903</v>
      </c>
    </row>
    <row r="507" spans="1:7" ht="14.1" customHeight="1" x14ac:dyDescent="0.25">
      <c r="A507" s="4"/>
      <c r="B507" s="4"/>
      <c r="C507" s="7" t="s">
        <v>254</v>
      </c>
      <c r="D507" s="5" t="s">
        <v>255</v>
      </c>
      <c r="E507" s="9">
        <v>411550</v>
      </c>
      <c r="F507" s="9">
        <v>400000</v>
      </c>
      <c r="G507" s="11">
        <f t="shared" si="7"/>
        <v>97.193536629814119</v>
      </c>
    </row>
    <row r="508" spans="1:7" ht="14.1" customHeight="1" x14ac:dyDescent="0.25">
      <c r="A508" s="4"/>
      <c r="B508" s="4"/>
      <c r="C508" s="7" t="s">
        <v>18</v>
      </c>
      <c r="D508" s="5" t="s">
        <v>19</v>
      </c>
      <c r="E508" s="9">
        <v>80133.38</v>
      </c>
      <c r="F508" s="9">
        <v>87890.63</v>
      </c>
      <c r="G508" s="11">
        <f t="shared" si="7"/>
        <v>109.68042281506159</v>
      </c>
    </row>
    <row r="509" spans="1:7" ht="14.1" customHeight="1" x14ac:dyDescent="0.25">
      <c r="A509" s="4"/>
      <c r="B509" s="4"/>
      <c r="C509" s="7" t="s">
        <v>53</v>
      </c>
      <c r="D509" s="5" t="s">
        <v>54</v>
      </c>
      <c r="E509" s="9">
        <v>73119</v>
      </c>
      <c r="F509" s="9">
        <v>83000</v>
      </c>
      <c r="G509" s="11">
        <f t="shared" si="7"/>
        <v>113.51358743965316</v>
      </c>
    </row>
    <row r="510" spans="1:7" ht="14.1" customHeight="1" x14ac:dyDescent="0.25">
      <c r="A510" s="4"/>
      <c r="B510" s="4"/>
      <c r="C510" s="7" t="s">
        <v>20</v>
      </c>
      <c r="D510" s="5" t="s">
        <v>21</v>
      </c>
      <c r="E510" s="9">
        <v>25827.17</v>
      </c>
      <c r="F510" s="9">
        <v>27000</v>
      </c>
      <c r="G510" s="11">
        <f t="shared" si="7"/>
        <v>104.54107050830579</v>
      </c>
    </row>
    <row r="511" spans="1:7" ht="14.1" customHeight="1" x14ac:dyDescent="0.25">
      <c r="A511" s="4"/>
      <c r="B511" s="4"/>
      <c r="C511" s="7" t="s">
        <v>22</v>
      </c>
      <c r="D511" s="5" t="s">
        <v>23</v>
      </c>
      <c r="E511" s="9">
        <v>47655.1</v>
      </c>
      <c r="F511" s="9">
        <v>35306.269999999997</v>
      </c>
      <c r="G511" s="11">
        <f t="shared" si="7"/>
        <v>74.087075675006446</v>
      </c>
    </row>
    <row r="512" spans="1:7" ht="14.1" customHeight="1" x14ac:dyDescent="0.25">
      <c r="A512" s="4"/>
      <c r="B512" s="4"/>
      <c r="C512" s="7" t="s">
        <v>24</v>
      </c>
      <c r="D512" s="5" t="s">
        <v>25</v>
      </c>
      <c r="E512" s="9">
        <v>15600</v>
      </c>
      <c r="F512" s="9">
        <v>16000</v>
      </c>
      <c r="G512" s="11">
        <f t="shared" si="7"/>
        <v>102.56410256410255</v>
      </c>
    </row>
    <row r="513" spans="1:7" ht="14.1" customHeight="1" x14ac:dyDescent="0.25">
      <c r="A513" s="4"/>
      <c r="B513" s="4"/>
      <c r="C513" s="7" t="s">
        <v>4</v>
      </c>
      <c r="D513" s="5" t="s">
        <v>5</v>
      </c>
      <c r="E513" s="9">
        <v>39783.839999999997</v>
      </c>
      <c r="F513" s="9">
        <v>391343.49</v>
      </c>
      <c r="G513" s="11">
        <f t="shared" si="7"/>
        <v>983.67450200885594</v>
      </c>
    </row>
    <row r="514" spans="1:7" ht="14.1" customHeight="1" x14ac:dyDescent="0.25">
      <c r="A514" s="3"/>
      <c r="B514" s="22" t="s">
        <v>256</v>
      </c>
      <c r="C514" s="23"/>
      <c r="D514" s="24" t="s">
        <v>257</v>
      </c>
      <c r="E514" s="25">
        <f>SUM(E515)</f>
        <v>367000</v>
      </c>
      <c r="F514" s="25">
        <f>SUM(F515)</f>
        <v>390000</v>
      </c>
      <c r="G514" s="21">
        <f t="shared" si="7"/>
        <v>106.26702997275204</v>
      </c>
    </row>
    <row r="515" spans="1:7" ht="14.1" customHeight="1" x14ac:dyDescent="0.25">
      <c r="A515" s="4"/>
      <c r="B515" s="4"/>
      <c r="C515" s="7" t="s">
        <v>254</v>
      </c>
      <c r="D515" s="5" t="s">
        <v>255</v>
      </c>
      <c r="E515" s="9">
        <v>367000</v>
      </c>
      <c r="F515" s="9">
        <v>390000</v>
      </c>
      <c r="G515" s="11">
        <f t="shared" si="7"/>
        <v>106.26702997275204</v>
      </c>
    </row>
    <row r="516" spans="1:7" ht="14.1" customHeight="1" x14ac:dyDescent="0.25">
      <c r="A516" s="3"/>
      <c r="B516" s="22" t="s">
        <v>258</v>
      </c>
      <c r="C516" s="23"/>
      <c r="D516" s="24" t="s">
        <v>259</v>
      </c>
      <c r="E516" s="25">
        <f>SUM(E517)</f>
        <v>37700</v>
      </c>
      <c r="F516" s="25">
        <v>43000</v>
      </c>
      <c r="G516" s="21">
        <f t="shared" si="7"/>
        <v>114.05835543766578</v>
      </c>
    </row>
    <row r="517" spans="1:7" ht="14.1" customHeight="1" x14ac:dyDescent="0.25">
      <c r="A517" s="4"/>
      <c r="B517" s="4"/>
      <c r="C517" s="7" t="s">
        <v>254</v>
      </c>
      <c r="D517" s="5" t="s">
        <v>255</v>
      </c>
      <c r="E517" s="9">
        <v>37700</v>
      </c>
      <c r="F517" s="9">
        <v>43000</v>
      </c>
      <c r="G517" s="11">
        <f t="shared" si="7"/>
        <v>114.05835543766578</v>
      </c>
    </row>
    <row r="518" spans="1:7" ht="14.1" customHeight="1" x14ac:dyDescent="0.25">
      <c r="A518" s="3"/>
      <c r="B518" s="22" t="s">
        <v>260</v>
      </c>
      <c r="C518" s="23"/>
      <c r="D518" s="24" t="s">
        <v>261</v>
      </c>
      <c r="E518" s="25">
        <f>SUM(E519)</f>
        <v>5000</v>
      </c>
      <c r="F518" s="25">
        <f>SUM(F519)</f>
        <v>10000</v>
      </c>
      <c r="G518" s="21">
        <f t="shared" si="7"/>
        <v>200</v>
      </c>
    </row>
    <row r="519" spans="1:7" ht="19.5" customHeight="1" x14ac:dyDescent="0.25">
      <c r="A519" s="4"/>
      <c r="B519" s="4"/>
      <c r="C519" s="7" t="s">
        <v>262</v>
      </c>
      <c r="D519" s="5" t="s">
        <v>263</v>
      </c>
      <c r="E519" s="9">
        <v>5000</v>
      </c>
      <c r="F519" s="9">
        <v>10000</v>
      </c>
      <c r="G519" s="11">
        <f t="shared" si="7"/>
        <v>200</v>
      </c>
    </row>
    <row r="520" spans="1:7" ht="14.1" customHeight="1" x14ac:dyDescent="0.25">
      <c r="A520" s="3"/>
      <c r="B520" s="22" t="s">
        <v>264</v>
      </c>
      <c r="C520" s="23"/>
      <c r="D520" s="24" t="s">
        <v>11</v>
      </c>
      <c r="E520" s="25">
        <f>SUM(E521:E533)</f>
        <v>73199.170000000013</v>
      </c>
      <c r="F520" s="25">
        <f>SUM(F521:F533)</f>
        <v>69002.81</v>
      </c>
      <c r="G520" s="21">
        <f t="shared" si="7"/>
        <v>94.267202756533962</v>
      </c>
    </row>
    <row r="521" spans="1:7" ht="28.5" customHeight="1" x14ac:dyDescent="0.25">
      <c r="A521" s="3"/>
      <c r="B521" s="72"/>
      <c r="C521" s="73" t="s">
        <v>115</v>
      </c>
      <c r="D521" s="74" t="s">
        <v>385</v>
      </c>
      <c r="E521" s="18">
        <v>5000</v>
      </c>
      <c r="F521" s="18">
        <v>5000</v>
      </c>
      <c r="G521" s="75">
        <v>0</v>
      </c>
    </row>
    <row r="522" spans="1:7" ht="20.25" customHeight="1" x14ac:dyDescent="0.25">
      <c r="A522" s="3"/>
      <c r="B522" s="72"/>
      <c r="C522" s="122" t="s">
        <v>476</v>
      </c>
      <c r="D522" s="74" t="s">
        <v>440</v>
      </c>
      <c r="E522" s="18">
        <v>0</v>
      </c>
      <c r="F522" s="18">
        <v>4000</v>
      </c>
      <c r="G522" s="75">
        <v>0</v>
      </c>
    </row>
    <row r="523" spans="1:7" ht="14.1" customHeight="1" x14ac:dyDescent="0.25">
      <c r="A523" s="4"/>
      <c r="B523" s="4"/>
      <c r="C523" s="76" t="s">
        <v>14</v>
      </c>
      <c r="D523" s="5" t="s">
        <v>15</v>
      </c>
      <c r="E523" s="9">
        <v>500</v>
      </c>
      <c r="F523" s="9">
        <v>0</v>
      </c>
      <c r="G523" s="11">
        <f t="shared" si="7"/>
        <v>0</v>
      </c>
    </row>
    <row r="524" spans="1:7" ht="14.1" customHeight="1" x14ac:dyDescent="0.25">
      <c r="A524" s="4"/>
      <c r="B524" s="4"/>
      <c r="C524" s="76" t="s">
        <v>477</v>
      </c>
      <c r="D524" s="32" t="s">
        <v>478</v>
      </c>
      <c r="E524" s="9">
        <v>0</v>
      </c>
      <c r="F524" s="9">
        <v>600</v>
      </c>
      <c r="G524" s="11">
        <v>0</v>
      </c>
    </row>
    <row r="525" spans="1:7" ht="14.1" customHeight="1" x14ac:dyDescent="0.25">
      <c r="A525" s="4"/>
      <c r="B525" s="4"/>
      <c r="C525" s="7" t="s">
        <v>16</v>
      </c>
      <c r="D525" s="5" t="s">
        <v>17</v>
      </c>
      <c r="E525" s="9">
        <v>100</v>
      </c>
      <c r="F525" s="9">
        <v>0</v>
      </c>
      <c r="G525" s="11">
        <f t="shared" si="7"/>
        <v>0</v>
      </c>
    </row>
    <row r="526" spans="1:7" ht="14.1" customHeight="1" x14ac:dyDescent="0.25">
      <c r="A526" s="4"/>
      <c r="B526" s="4"/>
      <c r="C526" s="76" t="s">
        <v>479</v>
      </c>
      <c r="D526" s="32" t="s">
        <v>480</v>
      </c>
      <c r="E526" s="9">
        <v>0</v>
      </c>
      <c r="F526" s="9">
        <v>200</v>
      </c>
      <c r="G526" s="11">
        <v>0</v>
      </c>
    </row>
    <row r="527" spans="1:7" ht="14.1" customHeight="1" x14ac:dyDescent="0.25">
      <c r="A527" s="4"/>
      <c r="B527" s="4"/>
      <c r="C527" s="7" t="s">
        <v>46</v>
      </c>
      <c r="D527" s="5" t="s">
        <v>47</v>
      </c>
      <c r="E527" s="9">
        <v>5466</v>
      </c>
      <c r="F527" s="9">
        <v>2200</v>
      </c>
      <c r="G527" s="11">
        <f t="shared" si="7"/>
        <v>40.248810830589093</v>
      </c>
    </row>
    <row r="528" spans="1:7" ht="14.1" customHeight="1" x14ac:dyDescent="0.25">
      <c r="A528" s="4"/>
      <c r="B528" s="4"/>
      <c r="C528" s="76" t="s">
        <v>481</v>
      </c>
      <c r="D528" s="32" t="s">
        <v>432</v>
      </c>
      <c r="E528" s="9">
        <v>0</v>
      </c>
      <c r="F528" s="9">
        <v>6000</v>
      </c>
      <c r="G528" s="11">
        <v>0</v>
      </c>
    </row>
    <row r="529" spans="1:7" ht="14.1" customHeight="1" x14ac:dyDescent="0.25">
      <c r="A529" s="4"/>
      <c r="B529" s="4"/>
      <c r="C529" s="7" t="s">
        <v>145</v>
      </c>
      <c r="D529" s="5" t="s">
        <v>146</v>
      </c>
      <c r="E529" s="9">
        <v>500</v>
      </c>
      <c r="F529" s="9">
        <v>0</v>
      </c>
      <c r="G529" s="11">
        <v>0</v>
      </c>
    </row>
    <row r="530" spans="1:7" ht="14.1" customHeight="1" x14ac:dyDescent="0.25">
      <c r="A530" s="4"/>
      <c r="B530" s="4"/>
      <c r="C530" s="7" t="s">
        <v>18</v>
      </c>
      <c r="D530" s="5" t="s">
        <v>19</v>
      </c>
      <c r="E530" s="9">
        <v>19403.990000000002</v>
      </c>
      <c r="F530" s="9">
        <v>8052.14</v>
      </c>
      <c r="G530" s="11">
        <f t="shared" si="7"/>
        <v>41.497341526150031</v>
      </c>
    </row>
    <row r="531" spans="1:7" ht="14.1" customHeight="1" x14ac:dyDescent="0.25">
      <c r="A531" s="4"/>
      <c r="B531" s="4"/>
      <c r="C531" s="7" t="s">
        <v>22</v>
      </c>
      <c r="D531" s="5" t="s">
        <v>23</v>
      </c>
      <c r="E531" s="9">
        <v>19079.89</v>
      </c>
      <c r="F531" s="9">
        <v>24242.46</v>
      </c>
      <c r="G531" s="11">
        <f t="shared" si="7"/>
        <v>127.05765075165527</v>
      </c>
    </row>
    <row r="532" spans="1:7" ht="14.1" customHeight="1" x14ac:dyDescent="0.25">
      <c r="A532" s="4"/>
      <c r="B532" s="4"/>
      <c r="C532" s="76" t="s">
        <v>482</v>
      </c>
      <c r="D532" s="32" t="s">
        <v>444</v>
      </c>
      <c r="E532" s="9">
        <v>0</v>
      </c>
      <c r="F532" s="9">
        <v>3500</v>
      </c>
      <c r="G532" s="11">
        <v>0</v>
      </c>
    </row>
    <row r="533" spans="1:7" ht="14.1" customHeight="1" x14ac:dyDescent="0.25">
      <c r="A533" s="4"/>
      <c r="B533" s="4"/>
      <c r="C533" s="7" t="s">
        <v>4</v>
      </c>
      <c r="D533" s="5" t="s">
        <v>5</v>
      </c>
      <c r="E533" s="9">
        <v>23149.29</v>
      </c>
      <c r="F533" s="9">
        <v>15208.21</v>
      </c>
      <c r="G533" s="11">
        <f t="shared" si="7"/>
        <v>65.696226536537395</v>
      </c>
    </row>
    <row r="534" spans="1:7" ht="26.25" customHeight="1" x14ac:dyDescent="0.25">
      <c r="A534" s="1" t="s">
        <v>265</v>
      </c>
      <c r="B534" s="1"/>
      <c r="C534" s="6"/>
      <c r="D534" s="2" t="s">
        <v>266</v>
      </c>
      <c r="E534" s="13">
        <f>E535+E547+E557</f>
        <v>501673.67</v>
      </c>
      <c r="F534" s="13">
        <f>F535+F547+F557</f>
        <v>385840</v>
      </c>
      <c r="G534" s="19">
        <f t="shared" si="7"/>
        <v>76.910554225419091</v>
      </c>
    </row>
    <row r="535" spans="1:7" ht="14.1" customHeight="1" x14ac:dyDescent="0.25">
      <c r="A535" s="3"/>
      <c r="B535" s="22" t="s">
        <v>267</v>
      </c>
      <c r="C535" s="23"/>
      <c r="D535" s="24" t="s">
        <v>268</v>
      </c>
      <c r="E535" s="25">
        <f>SUM(E536:E546)</f>
        <v>313500</v>
      </c>
      <c r="F535" s="25">
        <f>SUM(F536:F546)</f>
        <v>204100</v>
      </c>
      <c r="G535" s="21">
        <f t="shared" si="7"/>
        <v>65.103668261563001</v>
      </c>
    </row>
    <row r="536" spans="1:7" ht="14.1" customHeight="1" x14ac:dyDescent="0.25">
      <c r="A536" s="4"/>
      <c r="B536" s="4"/>
      <c r="C536" s="7" t="s">
        <v>14</v>
      </c>
      <c r="D536" s="5" t="s">
        <v>15</v>
      </c>
      <c r="E536" s="9">
        <v>9000</v>
      </c>
      <c r="F536" s="9">
        <v>9000</v>
      </c>
      <c r="G536" s="11">
        <f t="shared" si="7"/>
        <v>100</v>
      </c>
    </row>
    <row r="537" spans="1:7" ht="14.1" customHeight="1" x14ac:dyDescent="0.25">
      <c r="A537" s="4"/>
      <c r="B537" s="4"/>
      <c r="C537" s="7" t="s">
        <v>16</v>
      </c>
      <c r="D537" s="5" t="s">
        <v>17</v>
      </c>
      <c r="E537" s="9">
        <v>1000</v>
      </c>
      <c r="F537" s="9">
        <v>3000</v>
      </c>
      <c r="G537" s="11">
        <f t="shared" si="7"/>
        <v>300</v>
      </c>
    </row>
    <row r="538" spans="1:7" ht="14.1" customHeight="1" x14ac:dyDescent="0.25">
      <c r="A538" s="4"/>
      <c r="B538" s="4"/>
      <c r="C538" s="7" t="s">
        <v>46</v>
      </c>
      <c r="D538" s="5" t="s">
        <v>47</v>
      </c>
      <c r="E538" s="9">
        <v>68806</v>
      </c>
      <c r="F538" s="9">
        <v>72000</v>
      </c>
      <c r="G538" s="11">
        <f t="shared" si="7"/>
        <v>104.64203703165423</v>
      </c>
    </row>
    <row r="539" spans="1:7" ht="14.1" customHeight="1" x14ac:dyDescent="0.25">
      <c r="A539" s="4"/>
      <c r="B539" s="4"/>
      <c r="C539" s="7" t="s">
        <v>18</v>
      </c>
      <c r="D539" s="5" t="s">
        <v>19</v>
      </c>
      <c r="E539" s="9">
        <v>27000</v>
      </c>
      <c r="F539" s="9">
        <v>40800</v>
      </c>
      <c r="G539" s="11">
        <f t="shared" si="7"/>
        <v>151.11111111111111</v>
      </c>
    </row>
    <row r="540" spans="1:7" ht="14.1" customHeight="1" x14ac:dyDescent="0.25">
      <c r="A540" s="4"/>
      <c r="B540" s="4"/>
      <c r="C540" s="7" t="s">
        <v>53</v>
      </c>
      <c r="D540" s="5" t="s">
        <v>54</v>
      </c>
      <c r="E540" s="9">
        <v>48000</v>
      </c>
      <c r="F540" s="9">
        <v>50000</v>
      </c>
      <c r="G540" s="11">
        <f t="shared" si="7"/>
        <v>104.16666666666667</v>
      </c>
    </row>
    <row r="541" spans="1:7" ht="14.1" customHeight="1" x14ac:dyDescent="0.25">
      <c r="A541" s="4"/>
      <c r="B541" s="4"/>
      <c r="C541" s="7" t="s">
        <v>20</v>
      </c>
      <c r="D541" s="5" t="s">
        <v>21</v>
      </c>
      <c r="E541" s="9">
        <v>5000</v>
      </c>
      <c r="F541" s="9">
        <v>10000</v>
      </c>
      <c r="G541" s="11">
        <f t="shared" si="7"/>
        <v>200</v>
      </c>
    </row>
    <row r="542" spans="1:7" ht="14.1" customHeight="1" x14ac:dyDescent="0.25">
      <c r="A542" s="4"/>
      <c r="B542" s="4"/>
      <c r="C542" s="7" t="s">
        <v>22</v>
      </c>
      <c r="D542" s="5" t="s">
        <v>23</v>
      </c>
      <c r="E542" s="9">
        <v>15300</v>
      </c>
      <c r="F542" s="9">
        <v>14800</v>
      </c>
      <c r="G542" s="11">
        <f t="shared" si="7"/>
        <v>96.732026143790847</v>
      </c>
    </row>
    <row r="543" spans="1:7" ht="14.1" customHeight="1" x14ac:dyDescent="0.25">
      <c r="A543" s="4"/>
      <c r="B543" s="4"/>
      <c r="C543" s="7" t="s">
        <v>24</v>
      </c>
      <c r="D543" s="5" t="s">
        <v>25</v>
      </c>
      <c r="E543" s="9">
        <v>4500</v>
      </c>
      <c r="F543" s="9">
        <v>4500</v>
      </c>
      <c r="G543" s="11">
        <f t="shared" si="7"/>
        <v>100</v>
      </c>
    </row>
    <row r="544" spans="1:7" ht="14.1" customHeight="1" x14ac:dyDescent="0.25">
      <c r="A544" s="4"/>
      <c r="B544" s="4"/>
      <c r="C544" s="7" t="s">
        <v>465</v>
      </c>
      <c r="D544" s="5" t="s">
        <v>466</v>
      </c>
      <c r="E544" s="9">
        <v>194</v>
      </c>
      <c r="F544" s="9">
        <v>0</v>
      </c>
      <c r="G544" s="11">
        <f t="shared" si="7"/>
        <v>0</v>
      </c>
    </row>
    <row r="545" spans="1:10" ht="14.1" customHeight="1" x14ac:dyDescent="0.25">
      <c r="A545" s="4"/>
      <c r="B545" s="4"/>
      <c r="C545" s="7" t="s">
        <v>4</v>
      </c>
      <c r="D545" s="5" t="s">
        <v>5</v>
      </c>
      <c r="E545" s="9">
        <v>120700</v>
      </c>
      <c r="F545" s="9">
        <v>0</v>
      </c>
      <c r="G545" s="11">
        <f t="shared" si="7"/>
        <v>0</v>
      </c>
    </row>
    <row r="546" spans="1:10" ht="14.1" customHeight="1" x14ac:dyDescent="0.25">
      <c r="A546" s="4"/>
      <c r="B546" s="4"/>
      <c r="C546" s="7" t="s">
        <v>119</v>
      </c>
      <c r="D546" s="5" t="s">
        <v>120</v>
      </c>
      <c r="E546" s="9">
        <v>14000</v>
      </c>
      <c r="F546" s="9">
        <v>0</v>
      </c>
      <c r="G546" s="11">
        <f t="shared" si="7"/>
        <v>0</v>
      </c>
    </row>
    <row r="547" spans="1:10" ht="14.1" customHeight="1" x14ac:dyDescent="0.25">
      <c r="A547" s="3"/>
      <c r="B547" s="22" t="s">
        <v>269</v>
      </c>
      <c r="C547" s="23"/>
      <c r="D547" s="24" t="s">
        <v>270</v>
      </c>
      <c r="E547" s="25">
        <f>SUM(E548:E556)</f>
        <v>173173.66999999998</v>
      </c>
      <c r="F547" s="25">
        <f>SUM(F548:F556)</f>
        <v>163740</v>
      </c>
      <c r="G547" s="21">
        <f t="shared" si="7"/>
        <v>94.552480177846903</v>
      </c>
    </row>
    <row r="548" spans="1:10" ht="19.5" customHeight="1" x14ac:dyDescent="0.25">
      <c r="A548" s="4"/>
      <c r="B548" s="4"/>
      <c r="C548" s="7" t="s">
        <v>115</v>
      </c>
      <c r="D548" s="5" t="s">
        <v>116</v>
      </c>
      <c r="E548" s="9">
        <v>90000</v>
      </c>
      <c r="F548" s="9">
        <v>94000</v>
      </c>
      <c r="G548" s="11">
        <f t="shared" si="7"/>
        <v>104.44444444444446</v>
      </c>
    </row>
    <row r="549" spans="1:10" ht="14.1" customHeight="1" x14ac:dyDescent="0.25">
      <c r="A549" s="4"/>
      <c r="B549" s="4"/>
      <c r="C549" s="7" t="s">
        <v>14</v>
      </c>
      <c r="D549" s="5" t="s">
        <v>15</v>
      </c>
      <c r="E549" s="9">
        <v>1000</v>
      </c>
      <c r="F549" s="9">
        <v>540</v>
      </c>
      <c r="G549" s="11">
        <f t="shared" si="7"/>
        <v>54</v>
      </c>
    </row>
    <row r="550" spans="1:10" ht="14.1" customHeight="1" x14ac:dyDescent="0.25">
      <c r="A550" s="4"/>
      <c r="B550" s="4"/>
      <c r="C550" s="7" t="s">
        <v>16</v>
      </c>
      <c r="D550" s="5" t="s">
        <v>17</v>
      </c>
      <c r="E550" s="9">
        <v>50</v>
      </c>
      <c r="F550" s="9">
        <v>100</v>
      </c>
      <c r="G550" s="11">
        <f t="shared" si="7"/>
        <v>200</v>
      </c>
    </row>
    <row r="551" spans="1:10" ht="14.1" customHeight="1" x14ac:dyDescent="0.25">
      <c r="A551" s="4"/>
      <c r="B551" s="4"/>
      <c r="C551" s="7" t="s">
        <v>46</v>
      </c>
      <c r="D551" s="5" t="s">
        <v>47</v>
      </c>
      <c r="E551" s="9">
        <v>5000</v>
      </c>
      <c r="F551" s="9">
        <v>3000</v>
      </c>
      <c r="G551" s="11">
        <f t="shared" si="7"/>
        <v>60</v>
      </c>
    </row>
    <row r="552" spans="1:10" ht="14.1" customHeight="1" x14ac:dyDescent="0.25">
      <c r="A552" s="4"/>
      <c r="B552" s="4"/>
      <c r="C552" s="7" t="s">
        <v>145</v>
      </c>
      <c r="D552" s="5" t="s">
        <v>146</v>
      </c>
      <c r="E552" s="9">
        <v>7600.94</v>
      </c>
      <c r="F552" s="9">
        <v>6500</v>
      </c>
      <c r="G552" s="11">
        <f t="shared" si="7"/>
        <v>85.515738842827332</v>
      </c>
      <c r="J552">
        <v>0</v>
      </c>
    </row>
    <row r="553" spans="1:10" ht="14.1" customHeight="1" x14ac:dyDescent="0.25">
      <c r="A553" s="4"/>
      <c r="B553" s="4"/>
      <c r="C553" s="7" t="s">
        <v>18</v>
      </c>
      <c r="D553" s="5" t="s">
        <v>19</v>
      </c>
      <c r="E553" s="9">
        <v>34486.800000000003</v>
      </c>
      <c r="F553" s="9">
        <v>21700</v>
      </c>
      <c r="G553" s="11">
        <f t="shared" si="7"/>
        <v>62.922625468295109</v>
      </c>
    </row>
    <row r="554" spans="1:10" ht="14.1" customHeight="1" x14ac:dyDescent="0.25">
      <c r="A554" s="4"/>
      <c r="B554" s="4"/>
      <c r="C554" s="7" t="s">
        <v>117</v>
      </c>
      <c r="D554" s="5" t="s">
        <v>118</v>
      </c>
      <c r="E554" s="9">
        <v>0</v>
      </c>
      <c r="F554" s="9">
        <v>400</v>
      </c>
      <c r="G554" s="11">
        <v>0</v>
      </c>
    </row>
    <row r="555" spans="1:10" ht="14.1" customHeight="1" x14ac:dyDescent="0.25">
      <c r="A555" s="4"/>
      <c r="B555" s="4"/>
      <c r="C555" s="7" t="s">
        <v>22</v>
      </c>
      <c r="D555" s="5" t="s">
        <v>23</v>
      </c>
      <c r="E555" s="9">
        <v>35035.93</v>
      </c>
      <c r="F555" s="9">
        <v>37500</v>
      </c>
      <c r="G555" s="11">
        <v>106.98</v>
      </c>
    </row>
    <row r="556" spans="1:10" ht="14.1" customHeight="1" x14ac:dyDescent="0.25">
      <c r="A556" s="4"/>
      <c r="B556" s="4"/>
      <c r="C556" s="7"/>
      <c r="D556" s="5"/>
      <c r="E556" s="9"/>
      <c r="F556" s="9"/>
      <c r="G556" s="11"/>
    </row>
    <row r="557" spans="1:10" ht="14.1" customHeight="1" x14ac:dyDescent="0.25">
      <c r="A557" s="3"/>
      <c r="B557" s="22" t="s">
        <v>271</v>
      </c>
      <c r="C557" s="23"/>
      <c r="D557" s="24" t="s">
        <v>11</v>
      </c>
      <c r="E557" s="25">
        <f>SUM(E558:E559)</f>
        <v>15000</v>
      </c>
      <c r="F557" s="25">
        <f>SUM(F558:F559)</f>
        <v>18000</v>
      </c>
      <c r="G557" s="21">
        <f t="shared" ref="G557:G560" si="8">F557/E557*100</f>
        <v>120</v>
      </c>
    </row>
    <row r="558" spans="1:10" ht="14.1" customHeight="1" x14ac:dyDescent="0.25">
      <c r="A558" s="4"/>
      <c r="B558" s="4"/>
      <c r="C558" s="7" t="s">
        <v>18</v>
      </c>
      <c r="D558" s="5" t="s">
        <v>19</v>
      </c>
      <c r="E558" s="9">
        <v>7000</v>
      </c>
      <c r="F558" s="9">
        <v>8000</v>
      </c>
      <c r="G558" s="11">
        <f t="shared" si="8"/>
        <v>114.28571428571428</v>
      </c>
    </row>
    <row r="559" spans="1:10" ht="14.1" customHeight="1" x14ac:dyDescent="0.25">
      <c r="A559" s="4"/>
      <c r="B559" s="4"/>
      <c r="C559" s="7" t="s">
        <v>22</v>
      </c>
      <c r="D559" s="5" t="s">
        <v>23</v>
      </c>
      <c r="E559" s="9">
        <v>8000</v>
      </c>
      <c r="F559" s="9">
        <v>10000</v>
      </c>
      <c r="G559" s="11">
        <f t="shared" si="8"/>
        <v>125</v>
      </c>
    </row>
    <row r="560" spans="1:10" ht="14.1" customHeight="1" x14ac:dyDescent="0.25">
      <c r="A560" s="123" t="s">
        <v>272</v>
      </c>
      <c r="B560" s="123"/>
      <c r="C560" s="123"/>
      <c r="D560" s="123"/>
      <c r="E560" s="12">
        <f>E4+E20+E24+E29+E44+E57+E68+E72+E117+E133+E156+E159+E167+E312+E328+E376+E390+E401+E463+E505+E534</f>
        <v>62108925.079999998</v>
      </c>
      <c r="F560" s="12">
        <f>F4+F20+F24+F29+F44+F57+F68+F72+F117+F133+F156+F159+F167+F312+F328+F376+F390+F401+F463+F505+F534</f>
        <v>30175000</v>
      </c>
      <c r="G560" s="11">
        <f t="shared" si="8"/>
        <v>48.583999740991821</v>
      </c>
    </row>
    <row r="561" ht="14.1" customHeight="1" x14ac:dyDescent="0.25"/>
    <row r="562" ht="14.1" customHeight="1" x14ac:dyDescent="0.25"/>
    <row r="563" ht="14.1" customHeight="1" x14ac:dyDescent="0.25"/>
    <row r="564" ht="14.1" customHeight="1" x14ac:dyDescent="0.25"/>
    <row r="565" ht="14.1" customHeight="1" x14ac:dyDescent="0.25"/>
    <row r="566" ht="14.1" customHeight="1" x14ac:dyDescent="0.25"/>
    <row r="567" ht="14.1" customHeight="1" x14ac:dyDescent="0.25"/>
    <row r="568" ht="14.1" customHeight="1" x14ac:dyDescent="0.25"/>
    <row r="569" ht="14.1" customHeight="1" x14ac:dyDescent="0.25"/>
    <row r="570" ht="14.1" customHeight="1" x14ac:dyDescent="0.25"/>
    <row r="571" ht="14.1" customHeight="1" x14ac:dyDescent="0.25"/>
    <row r="572" ht="14.1" customHeight="1" x14ac:dyDescent="0.25"/>
    <row r="573" ht="14.1" customHeight="1" x14ac:dyDescent="0.25"/>
    <row r="574" ht="14.1" customHeight="1" x14ac:dyDescent="0.25"/>
    <row r="575" ht="14.1" customHeight="1" x14ac:dyDescent="0.25"/>
    <row r="576" ht="14.1" customHeight="1" x14ac:dyDescent="0.25"/>
    <row r="577" ht="14.1" customHeight="1" x14ac:dyDescent="0.25"/>
    <row r="578" ht="14.1" customHeight="1" x14ac:dyDescent="0.25"/>
    <row r="579" ht="14.1" customHeight="1" x14ac:dyDescent="0.25"/>
    <row r="580" ht="14.1" customHeight="1" x14ac:dyDescent="0.25"/>
    <row r="581" ht="14.1" customHeight="1" x14ac:dyDescent="0.25"/>
    <row r="582" ht="14.1" customHeight="1" x14ac:dyDescent="0.25"/>
    <row r="583" ht="14.1" customHeight="1" x14ac:dyDescent="0.25"/>
    <row r="584" ht="14.1" customHeight="1" x14ac:dyDescent="0.25"/>
    <row r="585" ht="14.1" customHeight="1" x14ac:dyDescent="0.25"/>
    <row r="586" ht="14.1" customHeight="1" x14ac:dyDescent="0.25"/>
    <row r="587" ht="14.1" customHeight="1" x14ac:dyDescent="0.25"/>
    <row r="588" ht="14.1" customHeight="1" x14ac:dyDescent="0.25"/>
    <row r="589" ht="14.1" customHeight="1" x14ac:dyDescent="0.25"/>
    <row r="590" ht="14.1" customHeight="1" x14ac:dyDescent="0.25"/>
    <row r="591" ht="14.1" customHeight="1" x14ac:dyDescent="0.25"/>
    <row r="592" ht="14.1" customHeight="1" x14ac:dyDescent="0.25"/>
    <row r="593" ht="14.1" customHeight="1" x14ac:dyDescent="0.25"/>
    <row r="594" ht="14.1" customHeight="1" x14ac:dyDescent="0.25"/>
    <row r="595" ht="14.1" customHeight="1" x14ac:dyDescent="0.25"/>
    <row r="596" ht="14.1" customHeight="1" x14ac:dyDescent="0.25"/>
  </sheetData>
  <mergeCells count="1">
    <mergeCell ref="A560:D560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opLeftCell="A182" zoomScale="120" zoomScaleNormal="120" workbookViewId="0">
      <selection activeCell="F151" sqref="F151"/>
    </sheetView>
  </sheetViews>
  <sheetFormatPr defaultRowHeight="15" x14ac:dyDescent="0.25"/>
  <cols>
    <col min="1" max="1" width="6.140625" customWidth="1"/>
    <col min="2" max="2" width="8.7109375" customWidth="1"/>
    <col min="3" max="3" width="8" customWidth="1"/>
    <col min="4" max="4" width="55.42578125" customWidth="1"/>
    <col min="5" max="5" width="17.140625" customWidth="1"/>
    <col min="6" max="6" width="19.140625" customWidth="1"/>
    <col min="7" max="7" width="13.7109375" customWidth="1"/>
  </cols>
  <sheetData>
    <row r="1" spans="1:7" x14ac:dyDescent="0.25">
      <c r="A1" s="15" t="s">
        <v>416</v>
      </c>
      <c r="B1" s="15"/>
      <c r="C1" s="15"/>
      <c r="D1" s="15"/>
      <c r="E1" s="16" t="s">
        <v>389</v>
      </c>
    </row>
    <row r="2" spans="1:7" x14ac:dyDescent="0.25">
      <c r="A2" s="15" t="s">
        <v>390</v>
      </c>
      <c r="B2" s="15"/>
      <c r="C2" s="15"/>
      <c r="D2" s="15"/>
      <c r="E2" s="14"/>
    </row>
    <row r="3" spans="1:7" ht="14.1" customHeight="1" x14ac:dyDescent="0.25">
      <c r="A3" s="17" t="s">
        <v>274</v>
      </c>
      <c r="B3" s="17" t="s">
        <v>275</v>
      </c>
      <c r="C3" s="17" t="s">
        <v>276</v>
      </c>
      <c r="D3" s="26" t="s">
        <v>277</v>
      </c>
      <c r="E3" s="8" t="s">
        <v>391</v>
      </c>
      <c r="F3" s="8" t="s">
        <v>392</v>
      </c>
      <c r="G3" s="27" t="s">
        <v>278</v>
      </c>
    </row>
    <row r="4" spans="1:7" ht="14.1" customHeight="1" x14ac:dyDescent="0.25">
      <c r="A4" s="28" t="s">
        <v>0</v>
      </c>
      <c r="B4" s="28"/>
      <c r="C4" s="28"/>
      <c r="D4" s="29" t="s">
        <v>1</v>
      </c>
      <c r="E4" s="10">
        <v>683056.01</v>
      </c>
      <c r="F4" s="10">
        <v>0</v>
      </c>
      <c r="G4" s="19">
        <f t="shared" ref="G4:G18" si="0">F4/E4*100</f>
        <v>0</v>
      </c>
    </row>
    <row r="5" spans="1:7" ht="14.1" customHeight="1" x14ac:dyDescent="0.25">
      <c r="A5" s="30"/>
      <c r="B5" s="34" t="s">
        <v>10</v>
      </c>
      <c r="C5" s="35"/>
      <c r="D5" s="36" t="s">
        <v>11</v>
      </c>
      <c r="E5" s="37">
        <f>SUM(E6:E6)</f>
        <v>683056.01</v>
      </c>
      <c r="F5" s="37">
        <f>SUM(F6:F6)</f>
        <v>0</v>
      </c>
      <c r="G5" s="20">
        <f t="shared" si="0"/>
        <v>0</v>
      </c>
    </row>
    <row r="6" spans="1:7" ht="34.5" customHeight="1" x14ac:dyDescent="0.25">
      <c r="A6" s="31"/>
      <c r="B6" s="31"/>
      <c r="C6" s="31" t="s">
        <v>281</v>
      </c>
      <c r="D6" s="32" t="s">
        <v>282</v>
      </c>
      <c r="E6" s="33">
        <v>683056.01</v>
      </c>
      <c r="F6" s="33">
        <v>0</v>
      </c>
      <c r="G6" s="11">
        <f t="shared" si="0"/>
        <v>0</v>
      </c>
    </row>
    <row r="7" spans="1:7" ht="14.1" customHeight="1" x14ac:dyDescent="0.25">
      <c r="A7" s="28" t="s">
        <v>28</v>
      </c>
      <c r="B7" s="28"/>
      <c r="C7" s="28"/>
      <c r="D7" s="29" t="s">
        <v>29</v>
      </c>
      <c r="E7" s="10">
        <f>E8</f>
        <v>7730</v>
      </c>
      <c r="F7" s="10">
        <f>F8</f>
        <v>7730</v>
      </c>
      <c r="G7" s="19">
        <f t="shared" si="0"/>
        <v>100</v>
      </c>
    </row>
    <row r="8" spans="1:7" ht="24.75" customHeight="1" x14ac:dyDescent="0.25">
      <c r="A8" s="30"/>
      <c r="B8" s="34" t="s">
        <v>30</v>
      </c>
      <c r="C8" s="35"/>
      <c r="D8" s="36" t="s">
        <v>31</v>
      </c>
      <c r="E8" s="37">
        <f>SUM(E9:E10)</f>
        <v>7730</v>
      </c>
      <c r="F8" s="37">
        <f>SUM(F9:F10)</f>
        <v>7730</v>
      </c>
      <c r="G8" s="20">
        <f t="shared" si="0"/>
        <v>100</v>
      </c>
    </row>
    <row r="9" spans="1:7" ht="36.75" customHeight="1" x14ac:dyDescent="0.25">
      <c r="A9" s="31"/>
      <c r="B9" s="31"/>
      <c r="C9" s="31" t="s">
        <v>283</v>
      </c>
      <c r="D9" s="32" t="s">
        <v>284</v>
      </c>
      <c r="E9" s="33">
        <v>5530</v>
      </c>
      <c r="F9" s="33">
        <v>5530</v>
      </c>
      <c r="G9" s="11">
        <f t="shared" si="0"/>
        <v>100</v>
      </c>
    </row>
    <row r="10" spans="1:7" ht="21" customHeight="1" x14ac:dyDescent="0.25">
      <c r="A10" s="31"/>
      <c r="B10" s="31"/>
      <c r="C10" s="31" t="s">
        <v>285</v>
      </c>
      <c r="D10" s="32" t="s">
        <v>286</v>
      </c>
      <c r="E10" s="33">
        <v>2200</v>
      </c>
      <c r="F10" s="33">
        <v>2200</v>
      </c>
      <c r="G10" s="11">
        <f t="shared" si="0"/>
        <v>100</v>
      </c>
    </row>
    <row r="11" spans="1:7" s="95" customFormat="1" ht="21" customHeight="1" x14ac:dyDescent="0.25">
      <c r="A11" s="96" t="s">
        <v>36</v>
      </c>
      <c r="B11" s="96"/>
      <c r="C11" s="96"/>
      <c r="D11" s="97" t="s">
        <v>413</v>
      </c>
      <c r="E11" s="98">
        <v>0</v>
      </c>
      <c r="F11" s="98">
        <f>SUM(F12)</f>
        <v>198526</v>
      </c>
      <c r="G11" s="89">
        <v>0</v>
      </c>
    </row>
    <row r="12" spans="1:7" ht="21" customHeight="1" x14ac:dyDescent="0.25">
      <c r="A12" s="31"/>
      <c r="B12" s="91" t="s">
        <v>44</v>
      </c>
      <c r="C12" s="91"/>
      <c r="D12" s="92" t="s">
        <v>414</v>
      </c>
      <c r="E12" s="93">
        <v>0</v>
      </c>
      <c r="F12" s="93">
        <v>198526</v>
      </c>
      <c r="G12" s="94">
        <v>0</v>
      </c>
    </row>
    <row r="13" spans="1:7" ht="21" customHeight="1" x14ac:dyDescent="0.25">
      <c r="A13" s="31"/>
      <c r="B13" s="31"/>
      <c r="C13" s="31" t="s">
        <v>387</v>
      </c>
      <c r="D13" s="32" t="s">
        <v>415</v>
      </c>
      <c r="E13" s="33"/>
      <c r="F13" s="33">
        <v>198526</v>
      </c>
      <c r="G13" s="11">
        <v>0</v>
      </c>
    </row>
    <row r="14" spans="1:7" ht="14.1" customHeight="1" x14ac:dyDescent="0.25">
      <c r="A14" s="28" t="s">
        <v>48</v>
      </c>
      <c r="B14" s="28"/>
      <c r="C14" s="28"/>
      <c r="D14" s="29" t="s">
        <v>49</v>
      </c>
      <c r="E14" s="10">
        <v>1000</v>
      </c>
      <c r="F14" s="10">
        <v>1000</v>
      </c>
      <c r="G14" s="19">
        <f t="shared" si="0"/>
        <v>100</v>
      </c>
    </row>
    <row r="15" spans="1:7" ht="14.1" customHeight="1" x14ac:dyDescent="0.25">
      <c r="A15" s="30"/>
      <c r="B15" s="34" t="s">
        <v>52</v>
      </c>
      <c r="C15" s="35"/>
      <c r="D15" s="36" t="s">
        <v>11</v>
      </c>
      <c r="E15" s="37">
        <v>1000</v>
      </c>
      <c r="F15" s="37">
        <v>1000</v>
      </c>
      <c r="G15" s="20">
        <f t="shared" si="0"/>
        <v>100</v>
      </c>
    </row>
    <row r="16" spans="1:7" ht="14.1" customHeight="1" x14ac:dyDescent="0.25">
      <c r="A16" s="31"/>
      <c r="B16" s="31"/>
      <c r="C16" s="31" t="s">
        <v>287</v>
      </c>
      <c r="D16" s="32" t="s">
        <v>288</v>
      </c>
      <c r="E16" s="33">
        <v>1000</v>
      </c>
      <c r="F16" s="33">
        <v>1000</v>
      </c>
      <c r="G16" s="11">
        <f t="shared" si="0"/>
        <v>100</v>
      </c>
    </row>
    <row r="17" spans="1:7" ht="14.1" customHeight="1" x14ac:dyDescent="0.25">
      <c r="A17" s="28" t="s">
        <v>57</v>
      </c>
      <c r="B17" s="28"/>
      <c r="C17" s="28"/>
      <c r="D17" s="29" t="s">
        <v>58</v>
      </c>
      <c r="E17" s="10">
        <f>SUM(E18)</f>
        <v>587902</v>
      </c>
      <c r="F17" s="10">
        <v>531420</v>
      </c>
      <c r="G17" s="19">
        <f t="shared" si="0"/>
        <v>90.392616456484248</v>
      </c>
    </row>
    <row r="18" spans="1:7" ht="14.1" customHeight="1" x14ac:dyDescent="0.25">
      <c r="A18" s="30"/>
      <c r="B18" s="34" t="s">
        <v>59</v>
      </c>
      <c r="C18" s="35"/>
      <c r="D18" s="36" t="s">
        <v>60</v>
      </c>
      <c r="E18" s="99">
        <f>SUM(E19:E25)</f>
        <v>587902</v>
      </c>
      <c r="F18" s="99">
        <v>531420</v>
      </c>
      <c r="G18" s="20">
        <f t="shared" si="0"/>
        <v>90.392616456484248</v>
      </c>
    </row>
    <row r="19" spans="1:7" ht="23.25" customHeight="1" x14ac:dyDescent="0.25">
      <c r="A19" s="31"/>
      <c r="B19" s="31"/>
      <c r="C19" s="31" t="s">
        <v>291</v>
      </c>
      <c r="D19" s="32" t="s">
        <v>292</v>
      </c>
      <c r="E19" s="33">
        <v>31820</v>
      </c>
      <c r="F19" s="33">
        <v>10671</v>
      </c>
      <c r="G19" s="11">
        <f t="shared" ref="G19:G86" si="1">F19/E19*100</f>
        <v>33.535512256442487</v>
      </c>
    </row>
    <row r="20" spans="1:7" ht="41.25" customHeight="1" x14ac:dyDescent="0.25">
      <c r="A20" s="31"/>
      <c r="B20" s="31"/>
      <c r="C20" s="31" t="s">
        <v>283</v>
      </c>
      <c r="D20" s="32" t="s">
        <v>284</v>
      </c>
      <c r="E20" s="33">
        <v>133600</v>
      </c>
      <c r="F20" s="33">
        <v>151000</v>
      </c>
      <c r="G20" s="11">
        <f t="shared" si="1"/>
        <v>113.02395209580838</v>
      </c>
    </row>
    <row r="21" spans="1:7" ht="21.75" customHeight="1" x14ac:dyDescent="0.25">
      <c r="A21" s="31"/>
      <c r="B21" s="31"/>
      <c r="C21" s="31" t="s">
        <v>293</v>
      </c>
      <c r="D21" s="32" t="s">
        <v>294</v>
      </c>
      <c r="E21" s="33">
        <v>80363</v>
      </c>
      <c r="F21" s="33">
        <v>18200</v>
      </c>
      <c r="G21" s="11">
        <f t="shared" si="1"/>
        <v>22.647238156863235</v>
      </c>
    </row>
    <row r="22" spans="1:7" ht="23.25" customHeight="1" x14ac:dyDescent="0.25">
      <c r="A22" s="31"/>
      <c r="B22" s="31"/>
      <c r="C22" s="31" t="s">
        <v>295</v>
      </c>
      <c r="D22" s="32" t="s">
        <v>296</v>
      </c>
      <c r="E22" s="33">
        <v>325000</v>
      </c>
      <c r="F22" s="33">
        <v>334464</v>
      </c>
      <c r="G22" s="11">
        <f t="shared" si="1"/>
        <v>102.91200000000001</v>
      </c>
    </row>
    <row r="23" spans="1:7" ht="14.1" customHeight="1" x14ac:dyDescent="0.25">
      <c r="A23" s="31"/>
      <c r="B23" s="31"/>
      <c r="C23" s="31" t="s">
        <v>287</v>
      </c>
      <c r="D23" s="32" t="s">
        <v>288</v>
      </c>
      <c r="E23" s="33">
        <v>400</v>
      </c>
      <c r="F23" s="33">
        <v>400</v>
      </c>
      <c r="G23" s="11">
        <f t="shared" si="1"/>
        <v>100</v>
      </c>
    </row>
    <row r="24" spans="1:7" ht="14.1" customHeight="1" x14ac:dyDescent="0.25">
      <c r="A24" s="31"/>
      <c r="B24" s="31"/>
      <c r="C24" s="31" t="s">
        <v>289</v>
      </c>
      <c r="D24" s="32" t="s">
        <v>290</v>
      </c>
      <c r="E24" s="33">
        <v>300</v>
      </c>
      <c r="F24" s="33">
        <v>266</v>
      </c>
      <c r="G24" s="11">
        <f t="shared" si="1"/>
        <v>88.666666666666671</v>
      </c>
    </row>
    <row r="25" spans="1:7" ht="14.1" customHeight="1" x14ac:dyDescent="0.25">
      <c r="A25" s="31"/>
      <c r="B25" s="31"/>
      <c r="C25" s="31" t="s">
        <v>279</v>
      </c>
      <c r="D25" s="32" t="s">
        <v>280</v>
      </c>
      <c r="E25" s="33">
        <v>16419</v>
      </c>
      <c r="F25" s="33">
        <v>16419</v>
      </c>
      <c r="G25" s="11">
        <f t="shared" si="1"/>
        <v>100</v>
      </c>
    </row>
    <row r="26" spans="1:7" ht="14.1" customHeight="1" x14ac:dyDescent="0.25">
      <c r="A26" s="28" t="s">
        <v>70</v>
      </c>
      <c r="B26" s="28"/>
      <c r="C26" s="28"/>
      <c r="D26" s="29" t="s">
        <v>71</v>
      </c>
      <c r="E26" s="10">
        <f>SUM(E27,E30,E33)</f>
        <v>66788.899999999994</v>
      </c>
      <c r="F26" s="10">
        <v>69132</v>
      </c>
      <c r="G26" s="19">
        <f t="shared" si="1"/>
        <v>103.50821768287845</v>
      </c>
    </row>
    <row r="27" spans="1:7" ht="14.1" customHeight="1" x14ac:dyDescent="0.25">
      <c r="A27" s="30"/>
      <c r="B27" s="34" t="s">
        <v>72</v>
      </c>
      <c r="C27" s="35"/>
      <c r="D27" s="36" t="s">
        <v>73</v>
      </c>
      <c r="E27" s="37">
        <v>66031</v>
      </c>
      <c r="F27" s="37">
        <v>69132</v>
      </c>
      <c r="G27" s="20">
        <f t="shared" si="1"/>
        <v>104.69627902046008</v>
      </c>
    </row>
    <row r="28" spans="1:7" ht="37.5" customHeight="1" x14ac:dyDescent="0.25">
      <c r="A28" s="31"/>
      <c r="B28" s="31"/>
      <c r="C28" s="31" t="s">
        <v>281</v>
      </c>
      <c r="D28" s="32" t="s">
        <v>282</v>
      </c>
      <c r="E28" s="33">
        <v>65931</v>
      </c>
      <c r="F28" s="33">
        <v>69032</v>
      </c>
      <c r="G28" s="11">
        <f t="shared" si="1"/>
        <v>104.70340204152826</v>
      </c>
    </row>
    <row r="29" spans="1:7" ht="26.25" customHeight="1" x14ac:dyDescent="0.25">
      <c r="A29" s="31"/>
      <c r="B29" s="31"/>
      <c r="C29" s="31" t="s">
        <v>297</v>
      </c>
      <c r="D29" s="32" t="s">
        <v>298</v>
      </c>
      <c r="E29" s="33">
        <v>100</v>
      </c>
      <c r="F29" s="33">
        <v>100</v>
      </c>
      <c r="G29" s="11">
        <f t="shared" si="1"/>
        <v>100</v>
      </c>
    </row>
    <row r="30" spans="1:7" ht="14.1" customHeight="1" x14ac:dyDescent="0.25">
      <c r="A30" s="30"/>
      <c r="B30" s="34" t="s">
        <v>82</v>
      </c>
      <c r="C30" s="35"/>
      <c r="D30" s="36" t="s">
        <v>83</v>
      </c>
      <c r="E30" s="37">
        <v>450</v>
      </c>
      <c r="F30" s="37">
        <v>0</v>
      </c>
      <c r="G30" s="20">
        <f t="shared" si="1"/>
        <v>0</v>
      </c>
    </row>
    <row r="31" spans="1:7" ht="14.1" customHeight="1" x14ac:dyDescent="0.25">
      <c r="A31" s="31"/>
      <c r="B31" s="31"/>
      <c r="C31" s="31" t="s">
        <v>287</v>
      </c>
      <c r="D31" s="32" t="s">
        <v>288</v>
      </c>
      <c r="E31" s="33">
        <v>0</v>
      </c>
      <c r="F31" s="33">
        <v>0</v>
      </c>
      <c r="G31" s="11">
        <v>0</v>
      </c>
    </row>
    <row r="32" spans="1:7" ht="14.1" customHeight="1" x14ac:dyDescent="0.25">
      <c r="A32" s="31"/>
      <c r="B32" s="31"/>
      <c r="C32" s="31" t="s">
        <v>279</v>
      </c>
      <c r="D32" s="32" t="s">
        <v>280</v>
      </c>
      <c r="E32" s="33">
        <v>450</v>
      </c>
      <c r="F32" s="33">
        <v>0</v>
      </c>
      <c r="G32" s="11">
        <f t="shared" si="1"/>
        <v>0</v>
      </c>
    </row>
    <row r="33" spans="1:7" ht="14.1" customHeight="1" x14ac:dyDescent="0.25">
      <c r="A33" s="31"/>
      <c r="B33" s="91" t="s">
        <v>418</v>
      </c>
      <c r="C33" s="91"/>
      <c r="D33" s="92" t="s">
        <v>417</v>
      </c>
      <c r="E33" s="93">
        <f>SUM(E34)</f>
        <v>307.89999999999998</v>
      </c>
      <c r="F33" s="93"/>
      <c r="G33" s="94"/>
    </row>
    <row r="34" spans="1:7" ht="14.1" customHeight="1" x14ac:dyDescent="0.25">
      <c r="A34" s="31"/>
      <c r="B34" s="31"/>
      <c r="C34" s="31" t="s">
        <v>419</v>
      </c>
      <c r="D34" s="32" t="s">
        <v>420</v>
      </c>
      <c r="E34" s="33">
        <v>307.89999999999998</v>
      </c>
      <c r="F34" s="33"/>
      <c r="G34" s="11"/>
    </row>
    <row r="35" spans="1:7" ht="28.5" customHeight="1" x14ac:dyDescent="0.25">
      <c r="A35" s="28" t="s">
        <v>107</v>
      </c>
      <c r="B35" s="28"/>
      <c r="C35" s="28"/>
      <c r="D35" s="29" t="s">
        <v>108</v>
      </c>
      <c r="E35" s="10">
        <v>74258</v>
      </c>
      <c r="F35" s="10">
        <v>1716</v>
      </c>
      <c r="G35" s="19">
        <f t="shared" si="1"/>
        <v>2.3108621293328668</v>
      </c>
    </row>
    <row r="36" spans="1:7" ht="20.25" customHeight="1" x14ac:dyDescent="0.25">
      <c r="A36" s="125"/>
      <c r="B36" s="34" t="s">
        <v>109</v>
      </c>
      <c r="C36" s="35"/>
      <c r="D36" s="36" t="s">
        <v>110</v>
      </c>
      <c r="E36" s="37">
        <f>SUM(E37)</f>
        <v>1704</v>
      </c>
      <c r="F36" s="37">
        <v>1716</v>
      </c>
      <c r="G36" s="20">
        <f t="shared" si="1"/>
        <v>100.70422535211267</v>
      </c>
    </row>
    <row r="37" spans="1:7" ht="34.5" customHeight="1" x14ac:dyDescent="0.25">
      <c r="A37" s="126"/>
      <c r="B37" s="31"/>
      <c r="C37" s="31" t="s">
        <v>281</v>
      </c>
      <c r="D37" s="32" t="s">
        <v>282</v>
      </c>
      <c r="E37" s="33">
        <v>1704</v>
      </c>
      <c r="F37" s="33">
        <v>1716</v>
      </c>
      <c r="G37" s="11">
        <f t="shared" si="1"/>
        <v>100.70422535211267</v>
      </c>
    </row>
    <row r="38" spans="1:7" ht="34.5" customHeight="1" x14ac:dyDescent="0.25">
      <c r="A38" s="126"/>
      <c r="B38" s="77" t="s">
        <v>393</v>
      </c>
      <c r="C38" s="77"/>
      <c r="D38" s="78" t="s">
        <v>394</v>
      </c>
      <c r="E38" s="79">
        <v>72554</v>
      </c>
      <c r="F38" s="79">
        <v>0</v>
      </c>
      <c r="G38" s="80">
        <f t="shared" si="1"/>
        <v>0</v>
      </c>
    </row>
    <row r="39" spans="1:7" ht="34.5" customHeight="1" x14ac:dyDescent="0.25">
      <c r="A39" s="127"/>
      <c r="B39" s="31"/>
      <c r="C39" s="31" t="s">
        <v>281</v>
      </c>
      <c r="D39" s="32" t="s">
        <v>282</v>
      </c>
      <c r="E39" s="33">
        <v>72554</v>
      </c>
      <c r="F39" s="33">
        <v>0</v>
      </c>
      <c r="G39" s="11">
        <f t="shared" si="1"/>
        <v>0</v>
      </c>
    </row>
    <row r="40" spans="1:7" ht="14.1" customHeight="1" x14ac:dyDescent="0.25">
      <c r="A40" s="28" t="s">
        <v>111</v>
      </c>
      <c r="B40" s="28"/>
      <c r="C40" s="28"/>
      <c r="D40" s="29" t="s">
        <v>112</v>
      </c>
      <c r="E40" s="10">
        <v>78000</v>
      </c>
      <c r="F40" s="10">
        <f>F41</f>
        <v>0</v>
      </c>
      <c r="G40" s="19">
        <f t="shared" si="1"/>
        <v>0</v>
      </c>
    </row>
    <row r="41" spans="1:7" ht="14.1" customHeight="1" x14ac:dyDescent="0.25">
      <c r="A41" s="30"/>
      <c r="B41" s="34" t="s">
        <v>113</v>
      </c>
      <c r="C41" s="35"/>
      <c r="D41" s="36" t="s">
        <v>114</v>
      </c>
      <c r="E41" s="37">
        <v>78000</v>
      </c>
      <c r="F41" s="37">
        <f>SUM(F42)</f>
        <v>0</v>
      </c>
      <c r="G41" s="20">
        <f t="shared" si="1"/>
        <v>0</v>
      </c>
    </row>
    <row r="42" spans="1:7" ht="36.75" customHeight="1" x14ac:dyDescent="0.25">
      <c r="A42" s="31"/>
      <c r="B42" s="31"/>
      <c r="C42" s="31" t="s">
        <v>424</v>
      </c>
      <c r="D42" s="32" t="s">
        <v>425</v>
      </c>
      <c r="E42" s="33" t="s">
        <v>395</v>
      </c>
      <c r="F42" s="33">
        <v>0</v>
      </c>
      <c r="G42" s="11">
        <v>0</v>
      </c>
    </row>
    <row r="43" spans="1:7" ht="39" customHeight="1" x14ac:dyDescent="0.25">
      <c r="A43" s="28" t="s">
        <v>299</v>
      </c>
      <c r="B43" s="28"/>
      <c r="C43" s="28"/>
      <c r="D43" s="29" t="s">
        <v>300</v>
      </c>
      <c r="E43" s="10">
        <v>8571391.25</v>
      </c>
      <c r="F43" s="10">
        <v>9428957</v>
      </c>
      <c r="G43" s="19">
        <f t="shared" si="1"/>
        <v>110.00497731333871</v>
      </c>
    </row>
    <row r="44" spans="1:7" ht="21.75" customHeight="1" x14ac:dyDescent="0.25">
      <c r="A44" s="30"/>
      <c r="B44" s="34" t="s">
        <v>301</v>
      </c>
      <c r="C44" s="35"/>
      <c r="D44" s="36" t="s">
        <v>302</v>
      </c>
      <c r="E44" s="37">
        <f>SUM(E45)</f>
        <v>5000</v>
      </c>
      <c r="F44" s="37">
        <f>SUM(F45)</f>
        <v>7000</v>
      </c>
      <c r="G44" s="20">
        <f t="shared" si="1"/>
        <v>140</v>
      </c>
    </row>
    <row r="45" spans="1:7" ht="23.25" customHeight="1" x14ac:dyDescent="0.25">
      <c r="A45" s="31"/>
      <c r="B45" s="31"/>
      <c r="C45" s="31" t="s">
        <v>303</v>
      </c>
      <c r="D45" s="32" t="s">
        <v>304</v>
      </c>
      <c r="E45" s="33">
        <v>5000</v>
      </c>
      <c r="F45" s="33">
        <v>7000</v>
      </c>
      <c r="G45" s="11">
        <f t="shared" si="1"/>
        <v>140</v>
      </c>
    </row>
    <row r="46" spans="1:7" ht="32.25" customHeight="1" x14ac:dyDescent="0.25">
      <c r="A46" s="30"/>
      <c r="B46" s="34" t="s">
        <v>305</v>
      </c>
      <c r="C46" s="35"/>
      <c r="D46" s="36" t="s">
        <v>306</v>
      </c>
      <c r="E46" s="37">
        <v>1376119.25</v>
      </c>
      <c r="F46" s="37">
        <v>1374728</v>
      </c>
      <c r="G46" s="20">
        <f t="shared" si="1"/>
        <v>99.89890047683005</v>
      </c>
    </row>
    <row r="47" spans="1:7" ht="14.1" customHeight="1" x14ac:dyDescent="0.25">
      <c r="A47" s="31"/>
      <c r="B47" s="31"/>
      <c r="C47" s="31" t="s">
        <v>307</v>
      </c>
      <c r="D47" s="32" t="s">
        <v>308</v>
      </c>
      <c r="E47" s="33">
        <v>1277223</v>
      </c>
      <c r="F47" s="33">
        <v>1280000</v>
      </c>
      <c r="G47" s="11">
        <f t="shared" si="1"/>
        <v>100.217424834974</v>
      </c>
    </row>
    <row r="48" spans="1:7" ht="14.1" customHeight="1" x14ac:dyDescent="0.25">
      <c r="A48" s="31"/>
      <c r="B48" s="31"/>
      <c r="C48" s="31" t="s">
        <v>309</v>
      </c>
      <c r="D48" s="32" t="s">
        <v>310</v>
      </c>
      <c r="E48" s="33">
        <v>41983</v>
      </c>
      <c r="F48" s="33">
        <v>43660</v>
      </c>
      <c r="G48" s="11">
        <f t="shared" si="1"/>
        <v>103.99447395374317</v>
      </c>
    </row>
    <row r="49" spans="1:7" ht="14.1" customHeight="1" x14ac:dyDescent="0.25">
      <c r="A49" s="31"/>
      <c r="B49" s="31"/>
      <c r="C49" s="31" t="s">
        <v>311</v>
      </c>
      <c r="D49" s="32" t="s">
        <v>312</v>
      </c>
      <c r="E49" s="33">
        <v>34472</v>
      </c>
      <c r="F49" s="33">
        <v>30000</v>
      </c>
      <c r="G49" s="11">
        <f t="shared" si="1"/>
        <v>87.027152471571128</v>
      </c>
    </row>
    <row r="50" spans="1:7" ht="14.1" customHeight="1" x14ac:dyDescent="0.25">
      <c r="A50" s="31"/>
      <c r="B50" s="31"/>
      <c r="C50" s="31" t="s">
        <v>313</v>
      </c>
      <c r="D50" s="32" t="s">
        <v>314</v>
      </c>
      <c r="E50" s="33">
        <v>20418</v>
      </c>
      <c r="F50" s="33">
        <v>20418</v>
      </c>
      <c r="G50" s="11">
        <f t="shared" si="1"/>
        <v>100</v>
      </c>
    </row>
    <row r="51" spans="1:7" ht="14.1" customHeight="1" x14ac:dyDescent="0.25">
      <c r="A51" s="31"/>
      <c r="B51" s="31"/>
      <c r="C51" s="31" t="s">
        <v>315</v>
      </c>
      <c r="D51" s="32" t="s">
        <v>316</v>
      </c>
      <c r="E51" s="33">
        <v>1000</v>
      </c>
      <c r="F51" s="33">
        <v>100</v>
      </c>
      <c r="G51" s="11">
        <f t="shared" si="1"/>
        <v>10</v>
      </c>
    </row>
    <row r="52" spans="1:7" ht="21" customHeight="1" x14ac:dyDescent="0.25">
      <c r="A52" s="31"/>
      <c r="B52" s="31"/>
      <c r="C52" s="31" t="s">
        <v>317</v>
      </c>
      <c r="D52" s="32" t="s">
        <v>318</v>
      </c>
      <c r="E52" s="33">
        <v>23.25</v>
      </c>
      <c r="F52" s="33">
        <v>50</v>
      </c>
      <c r="G52" s="11">
        <f t="shared" si="1"/>
        <v>215.05376344086019</v>
      </c>
    </row>
    <row r="53" spans="1:7" ht="14.1" customHeight="1" x14ac:dyDescent="0.25">
      <c r="A53" s="31"/>
      <c r="B53" s="31"/>
      <c r="C53" s="31" t="s">
        <v>321</v>
      </c>
      <c r="D53" s="32" t="s">
        <v>322</v>
      </c>
      <c r="E53" s="33">
        <v>1000</v>
      </c>
      <c r="F53" s="33">
        <v>500</v>
      </c>
      <c r="G53" s="11">
        <f t="shared" si="1"/>
        <v>50</v>
      </c>
    </row>
    <row r="54" spans="1:7" ht="33.75" customHeight="1" x14ac:dyDescent="0.25">
      <c r="A54" s="30"/>
      <c r="B54" s="34" t="s">
        <v>323</v>
      </c>
      <c r="C54" s="35"/>
      <c r="D54" s="36" t="s">
        <v>324</v>
      </c>
      <c r="E54" s="37">
        <v>2134994</v>
      </c>
      <c r="F54" s="37">
        <f>SUM(F55:F63)</f>
        <v>2192157</v>
      </c>
      <c r="G54" s="20">
        <f t="shared" si="1"/>
        <v>102.67743141198524</v>
      </c>
    </row>
    <row r="55" spans="1:7" ht="14.1" customHeight="1" x14ac:dyDescent="0.25">
      <c r="A55" s="31"/>
      <c r="B55" s="31"/>
      <c r="C55" s="31" t="s">
        <v>307</v>
      </c>
      <c r="D55" s="32" t="s">
        <v>308</v>
      </c>
      <c r="E55" s="33">
        <v>1384929</v>
      </c>
      <c r="F55" s="33">
        <v>1431000</v>
      </c>
      <c r="G55" s="11">
        <f t="shared" si="1"/>
        <v>103.3265965258869</v>
      </c>
    </row>
    <row r="56" spans="1:7" ht="14.1" customHeight="1" x14ac:dyDescent="0.25">
      <c r="A56" s="31"/>
      <c r="B56" s="31"/>
      <c r="C56" s="31" t="s">
        <v>309</v>
      </c>
      <c r="D56" s="32" t="s">
        <v>310</v>
      </c>
      <c r="E56" s="33">
        <v>414664</v>
      </c>
      <c r="F56" s="33">
        <v>436657</v>
      </c>
      <c r="G56" s="11">
        <f t="shared" si="1"/>
        <v>105.30381224316554</v>
      </c>
    </row>
    <row r="57" spans="1:7" ht="14.1" customHeight="1" x14ac:dyDescent="0.25">
      <c r="A57" s="31"/>
      <c r="B57" s="31"/>
      <c r="C57" s="31" t="s">
        <v>311</v>
      </c>
      <c r="D57" s="32" t="s">
        <v>312</v>
      </c>
      <c r="E57" s="33">
        <v>12401</v>
      </c>
      <c r="F57" s="33">
        <v>10000</v>
      </c>
      <c r="G57" s="11">
        <f t="shared" si="1"/>
        <v>80.638658172728</v>
      </c>
    </row>
    <row r="58" spans="1:7" ht="14.1" customHeight="1" x14ac:dyDescent="0.25">
      <c r="A58" s="31"/>
      <c r="B58" s="31"/>
      <c r="C58" s="31" t="s">
        <v>313</v>
      </c>
      <c r="D58" s="32" t="s">
        <v>314</v>
      </c>
      <c r="E58" s="33">
        <v>104000</v>
      </c>
      <c r="F58" s="33">
        <v>99000</v>
      </c>
      <c r="G58" s="11">
        <f t="shared" si="1"/>
        <v>95.192307692307693</v>
      </c>
    </row>
    <row r="59" spans="1:7" ht="14.1" customHeight="1" x14ac:dyDescent="0.25">
      <c r="A59" s="31"/>
      <c r="B59" s="31"/>
      <c r="C59" s="31" t="s">
        <v>325</v>
      </c>
      <c r="D59" s="32" t="s">
        <v>326</v>
      </c>
      <c r="E59" s="33">
        <v>25000</v>
      </c>
      <c r="F59" s="33">
        <v>20000</v>
      </c>
      <c r="G59" s="11">
        <f t="shared" si="1"/>
        <v>80</v>
      </c>
    </row>
    <row r="60" spans="1:7" ht="14.1" customHeight="1" x14ac:dyDescent="0.25">
      <c r="A60" s="31"/>
      <c r="B60" s="31"/>
      <c r="C60" s="31" t="s">
        <v>327</v>
      </c>
      <c r="D60" s="32" t="s">
        <v>328</v>
      </c>
      <c r="E60" s="33">
        <v>2000</v>
      </c>
      <c r="F60" s="33">
        <v>1500</v>
      </c>
      <c r="G60" s="11">
        <f t="shared" si="1"/>
        <v>75</v>
      </c>
    </row>
    <row r="61" spans="1:7" ht="16.5" customHeight="1" x14ac:dyDescent="0.25">
      <c r="A61" s="31"/>
      <c r="B61" s="31"/>
      <c r="C61" s="31" t="s">
        <v>315</v>
      </c>
      <c r="D61" s="32" t="s">
        <v>316</v>
      </c>
      <c r="E61" s="33">
        <v>180000</v>
      </c>
      <c r="F61" s="33">
        <v>182000</v>
      </c>
      <c r="G61" s="11">
        <f t="shared" si="1"/>
        <v>101.11111111111111</v>
      </c>
    </row>
    <row r="62" spans="1:7" ht="24" customHeight="1" x14ac:dyDescent="0.25">
      <c r="A62" s="31"/>
      <c r="B62" s="31"/>
      <c r="C62" s="31" t="s">
        <v>317</v>
      </c>
      <c r="D62" s="32" t="s">
        <v>318</v>
      </c>
      <c r="E62" s="33">
        <v>7000</v>
      </c>
      <c r="F62" s="33">
        <v>7000</v>
      </c>
      <c r="G62" s="11">
        <f t="shared" si="1"/>
        <v>100</v>
      </c>
    </row>
    <row r="63" spans="1:7" ht="14.1" customHeight="1" x14ac:dyDescent="0.25">
      <c r="A63" s="31"/>
      <c r="B63" s="31"/>
      <c r="C63" s="31" t="s">
        <v>321</v>
      </c>
      <c r="D63" s="32" t="s">
        <v>322</v>
      </c>
      <c r="E63" s="33">
        <v>5000</v>
      </c>
      <c r="F63" s="33">
        <v>5000</v>
      </c>
      <c r="G63" s="11">
        <f t="shared" si="1"/>
        <v>100</v>
      </c>
    </row>
    <row r="64" spans="1:7" ht="24.75" customHeight="1" x14ac:dyDescent="0.25">
      <c r="A64" s="30"/>
      <c r="B64" s="34" t="s">
        <v>329</v>
      </c>
      <c r="C64" s="35"/>
      <c r="D64" s="36" t="s">
        <v>330</v>
      </c>
      <c r="E64" s="37">
        <v>167300</v>
      </c>
      <c r="F64" s="37">
        <f>SUM(F65:F69)</f>
        <v>179270</v>
      </c>
      <c r="G64" s="20">
        <f t="shared" si="1"/>
        <v>107.15481171548117</v>
      </c>
    </row>
    <row r="65" spans="1:7" ht="14.1" customHeight="1" x14ac:dyDescent="0.25">
      <c r="A65" s="31"/>
      <c r="B65" s="31"/>
      <c r="C65" s="31" t="s">
        <v>331</v>
      </c>
      <c r="D65" s="32" t="s">
        <v>332</v>
      </c>
      <c r="E65" s="33">
        <v>20000</v>
      </c>
      <c r="F65" s="33">
        <v>20000</v>
      </c>
      <c r="G65" s="11">
        <f t="shared" si="1"/>
        <v>100</v>
      </c>
    </row>
    <row r="66" spans="1:7" ht="14.1" customHeight="1" x14ac:dyDescent="0.25">
      <c r="A66" s="31"/>
      <c r="B66" s="31"/>
      <c r="C66" s="31" t="s">
        <v>333</v>
      </c>
      <c r="D66" s="32" t="s">
        <v>334</v>
      </c>
      <c r="E66" s="33">
        <v>3300</v>
      </c>
      <c r="F66" s="33">
        <v>3300</v>
      </c>
      <c r="G66" s="11">
        <f t="shared" si="1"/>
        <v>100</v>
      </c>
    </row>
    <row r="67" spans="1:7" ht="20.25" customHeight="1" x14ac:dyDescent="0.25">
      <c r="A67" s="31"/>
      <c r="B67" s="31"/>
      <c r="C67" s="31" t="s">
        <v>335</v>
      </c>
      <c r="D67" s="32" t="s">
        <v>336</v>
      </c>
      <c r="E67" s="33">
        <v>126000</v>
      </c>
      <c r="F67" s="33">
        <v>135000</v>
      </c>
      <c r="G67" s="11">
        <f t="shared" si="1"/>
        <v>107.14285714285714</v>
      </c>
    </row>
    <row r="68" spans="1:7" ht="27" customHeight="1" x14ac:dyDescent="0.25">
      <c r="A68" s="31"/>
      <c r="B68" s="31"/>
      <c r="C68" s="31" t="s">
        <v>337</v>
      </c>
      <c r="D68" s="32" t="s">
        <v>338</v>
      </c>
      <c r="E68" s="33">
        <v>13000</v>
      </c>
      <c r="F68" s="33">
        <v>18970</v>
      </c>
      <c r="G68" s="11">
        <f t="shared" si="1"/>
        <v>145.92307692307693</v>
      </c>
    </row>
    <row r="69" spans="1:7" ht="14.1" customHeight="1" x14ac:dyDescent="0.25">
      <c r="A69" s="31"/>
      <c r="B69" s="31"/>
      <c r="C69" s="31" t="s">
        <v>319</v>
      </c>
      <c r="D69" s="32" t="s">
        <v>396</v>
      </c>
      <c r="E69" s="33">
        <v>5000</v>
      </c>
      <c r="F69" s="33">
        <v>2000</v>
      </c>
      <c r="G69" s="11">
        <f t="shared" si="1"/>
        <v>40</v>
      </c>
    </row>
    <row r="70" spans="1:7" ht="24.75" customHeight="1" x14ac:dyDescent="0.25">
      <c r="A70" s="30"/>
      <c r="B70" s="34" t="s">
        <v>339</v>
      </c>
      <c r="C70" s="35"/>
      <c r="D70" s="36" t="s">
        <v>340</v>
      </c>
      <c r="E70" s="37">
        <v>4887848</v>
      </c>
      <c r="F70" s="37">
        <v>5675672</v>
      </c>
      <c r="G70" s="20">
        <f t="shared" si="1"/>
        <v>116.11801348978119</v>
      </c>
    </row>
    <row r="71" spans="1:7" ht="14.1" customHeight="1" x14ac:dyDescent="0.25">
      <c r="A71" s="31"/>
      <c r="B71" s="31"/>
      <c r="C71" s="31" t="s">
        <v>341</v>
      </c>
      <c r="D71" s="32" t="s">
        <v>302</v>
      </c>
      <c r="E71" s="33">
        <v>4687848</v>
      </c>
      <c r="F71" s="33">
        <v>5475672</v>
      </c>
      <c r="G71" s="11">
        <f t="shared" si="1"/>
        <v>116.80566434747884</v>
      </c>
    </row>
    <row r="72" spans="1:7" ht="14.1" customHeight="1" x14ac:dyDescent="0.25">
      <c r="A72" s="31"/>
      <c r="B72" s="31"/>
      <c r="C72" s="31" t="s">
        <v>342</v>
      </c>
      <c r="D72" s="32" t="s">
        <v>343</v>
      </c>
      <c r="E72" s="33">
        <v>200000</v>
      </c>
      <c r="F72" s="33">
        <v>200000</v>
      </c>
      <c r="G72" s="11">
        <f t="shared" si="1"/>
        <v>100</v>
      </c>
    </row>
    <row r="73" spans="1:7" ht="14.1" customHeight="1" x14ac:dyDescent="0.25">
      <c r="A73" s="30"/>
      <c r="B73" s="34" t="s">
        <v>344</v>
      </c>
      <c r="C73" s="35"/>
      <c r="D73" s="36" t="s">
        <v>345</v>
      </c>
      <c r="E73" s="37">
        <v>130</v>
      </c>
      <c r="F73" s="37">
        <v>130</v>
      </c>
      <c r="G73" s="20">
        <f t="shared" si="1"/>
        <v>100</v>
      </c>
    </row>
    <row r="74" spans="1:7" ht="14.1" customHeight="1" x14ac:dyDescent="0.25">
      <c r="A74" s="31"/>
      <c r="B74" s="31"/>
      <c r="C74" s="31" t="s">
        <v>346</v>
      </c>
      <c r="D74" s="32" t="s">
        <v>347</v>
      </c>
      <c r="E74" s="33">
        <v>130</v>
      </c>
      <c r="F74" s="33">
        <v>130</v>
      </c>
      <c r="G74" s="11">
        <f t="shared" si="1"/>
        <v>100</v>
      </c>
    </row>
    <row r="75" spans="1:7" ht="14.1" customHeight="1" x14ac:dyDescent="0.25">
      <c r="A75" s="28" t="s">
        <v>131</v>
      </c>
      <c r="B75" s="28"/>
      <c r="C75" s="28"/>
      <c r="D75" s="29" t="s">
        <v>132</v>
      </c>
      <c r="E75" s="10">
        <v>32714365.449999999</v>
      </c>
      <c r="F75" s="10">
        <v>13543268</v>
      </c>
      <c r="G75" s="19">
        <f t="shared" si="1"/>
        <v>41.398534905710669</v>
      </c>
    </row>
    <row r="76" spans="1:7" ht="14.1" customHeight="1" x14ac:dyDescent="0.25">
      <c r="A76" s="30"/>
      <c r="B76" s="34" t="s">
        <v>348</v>
      </c>
      <c r="C76" s="35"/>
      <c r="D76" s="36" t="s">
        <v>349</v>
      </c>
      <c r="E76" s="37">
        <v>7320095</v>
      </c>
      <c r="F76" s="37">
        <v>7452158</v>
      </c>
      <c r="G76" s="20">
        <f t="shared" si="1"/>
        <v>101.80411593018943</v>
      </c>
    </row>
    <row r="77" spans="1:7" ht="14.1" customHeight="1" x14ac:dyDescent="0.25">
      <c r="A77" s="31"/>
      <c r="B77" s="31"/>
      <c r="C77" s="31" t="s">
        <v>350</v>
      </c>
      <c r="D77" s="32" t="s">
        <v>351</v>
      </c>
      <c r="E77" s="33">
        <v>7320095</v>
      </c>
      <c r="F77" s="33">
        <v>7452158</v>
      </c>
      <c r="G77" s="11">
        <f t="shared" si="1"/>
        <v>101.80411593018943</v>
      </c>
    </row>
    <row r="78" spans="1:7" ht="14.1" customHeight="1" x14ac:dyDescent="0.25">
      <c r="A78" s="30"/>
      <c r="B78" s="34" t="s">
        <v>352</v>
      </c>
      <c r="C78" s="35"/>
      <c r="D78" s="36" t="s">
        <v>353</v>
      </c>
      <c r="E78" s="37">
        <v>4707723</v>
      </c>
      <c r="F78" s="37">
        <v>5185413</v>
      </c>
      <c r="G78" s="20">
        <f t="shared" si="1"/>
        <v>110.14694364982816</v>
      </c>
    </row>
    <row r="79" spans="1:7" ht="14.1" customHeight="1" x14ac:dyDescent="0.25">
      <c r="A79" s="31"/>
      <c r="B79" s="31"/>
      <c r="C79" s="31" t="s">
        <v>350</v>
      </c>
      <c r="D79" s="32" t="s">
        <v>351</v>
      </c>
      <c r="E79" s="33">
        <v>4707723</v>
      </c>
      <c r="F79" s="33">
        <v>5185413</v>
      </c>
      <c r="G79" s="11">
        <f t="shared" si="1"/>
        <v>110.14694364982816</v>
      </c>
    </row>
    <row r="80" spans="1:7" ht="14.1" customHeight="1" x14ac:dyDescent="0.25">
      <c r="A80" s="30"/>
      <c r="B80" s="34" t="s">
        <v>133</v>
      </c>
      <c r="C80" s="35"/>
      <c r="D80" s="36" t="s">
        <v>134</v>
      </c>
      <c r="E80" s="37">
        <v>4087792.47</v>
      </c>
      <c r="F80" s="37">
        <v>830619</v>
      </c>
      <c r="G80" s="20">
        <f t="shared" si="1"/>
        <v>20.319500221595153</v>
      </c>
    </row>
    <row r="81" spans="1:7" ht="14.1" customHeight="1" x14ac:dyDescent="0.25">
      <c r="A81" s="31"/>
      <c r="B81" s="31"/>
      <c r="C81" s="31" t="s">
        <v>289</v>
      </c>
      <c r="D81" s="32" t="s">
        <v>290</v>
      </c>
      <c r="E81" s="33">
        <v>30000</v>
      </c>
      <c r="F81" s="33">
        <v>30823</v>
      </c>
      <c r="G81" s="11">
        <f t="shared" si="1"/>
        <v>102.74333333333334</v>
      </c>
    </row>
    <row r="82" spans="1:7" ht="14.1" customHeight="1" x14ac:dyDescent="0.25">
      <c r="A82" s="31"/>
      <c r="B82" s="31"/>
      <c r="C82" s="31" t="s">
        <v>354</v>
      </c>
      <c r="D82" s="32" t="s">
        <v>355</v>
      </c>
      <c r="E82" s="33">
        <v>1543388</v>
      </c>
      <c r="F82" s="33">
        <v>680000</v>
      </c>
      <c r="G82" s="11">
        <f t="shared" si="1"/>
        <v>44.058914543847692</v>
      </c>
    </row>
    <row r="83" spans="1:7" ht="21.75" customHeight="1" x14ac:dyDescent="0.25">
      <c r="A83" s="31"/>
      <c r="B83" s="31"/>
      <c r="C83" s="31" t="s">
        <v>279</v>
      </c>
      <c r="D83" s="32" t="s">
        <v>280</v>
      </c>
      <c r="E83" s="33">
        <v>2421200</v>
      </c>
      <c r="F83" s="33">
        <v>0</v>
      </c>
      <c r="G83" s="11">
        <f t="shared" si="1"/>
        <v>0</v>
      </c>
    </row>
    <row r="84" spans="1:7" ht="22.5" customHeight="1" x14ac:dyDescent="0.25">
      <c r="A84" s="31"/>
      <c r="B84" s="31"/>
      <c r="C84" s="31" t="s">
        <v>281</v>
      </c>
      <c r="D84" s="32" t="s">
        <v>397</v>
      </c>
      <c r="E84" s="33">
        <v>411.87</v>
      </c>
      <c r="F84" s="33"/>
      <c r="G84" s="11"/>
    </row>
    <row r="85" spans="1:7" ht="24.75" customHeight="1" x14ac:dyDescent="0.25">
      <c r="A85" s="31"/>
      <c r="B85" s="31"/>
      <c r="C85" s="31" t="s">
        <v>356</v>
      </c>
      <c r="D85" s="32" t="s">
        <v>357</v>
      </c>
      <c r="E85" s="33">
        <v>54446.04</v>
      </c>
      <c r="F85" s="33">
        <v>80151</v>
      </c>
      <c r="G85" s="11">
        <f t="shared" si="1"/>
        <v>147.21180824170133</v>
      </c>
    </row>
    <row r="86" spans="1:7" ht="32.25" customHeight="1" x14ac:dyDescent="0.25">
      <c r="A86" s="31"/>
      <c r="B86" s="31"/>
      <c r="C86" s="31" t="s">
        <v>358</v>
      </c>
      <c r="D86" s="32" t="s">
        <v>359</v>
      </c>
      <c r="E86" s="33">
        <v>38346.559999999998</v>
      </c>
      <c r="F86" s="33">
        <v>39645</v>
      </c>
      <c r="G86" s="11">
        <f t="shared" si="1"/>
        <v>103.38606644246578</v>
      </c>
    </row>
    <row r="87" spans="1:7" ht="21.75" customHeight="1" x14ac:dyDescent="0.25">
      <c r="A87" s="30"/>
      <c r="B87" s="34" t="s">
        <v>360</v>
      </c>
      <c r="C87" s="35"/>
      <c r="D87" s="36" t="s">
        <v>361</v>
      </c>
      <c r="E87" s="37">
        <v>27866</v>
      </c>
      <c r="F87" s="37">
        <v>75078</v>
      </c>
      <c r="G87" s="20">
        <f t="shared" ref="G87:G142" si="2">F87/E87*100</f>
        <v>269.42510586377665</v>
      </c>
    </row>
    <row r="88" spans="1:7" ht="14.1" customHeight="1" x14ac:dyDescent="0.25">
      <c r="A88" s="31"/>
      <c r="B88" s="31"/>
      <c r="C88" s="31" t="s">
        <v>350</v>
      </c>
      <c r="D88" s="32" t="s">
        <v>351</v>
      </c>
      <c r="E88" s="33">
        <v>27866</v>
      </c>
      <c r="F88" s="33">
        <v>75078</v>
      </c>
      <c r="G88" s="11">
        <f t="shared" si="2"/>
        <v>269.42510586377665</v>
      </c>
    </row>
    <row r="89" spans="1:7" ht="33" customHeight="1" x14ac:dyDescent="0.25">
      <c r="A89" s="30"/>
      <c r="B89" s="34" t="s">
        <v>398</v>
      </c>
      <c r="C89" s="35"/>
      <c r="D89" s="36" t="s">
        <v>362</v>
      </c>
      <c r="E89" s="37">
        <v>16570888.98</v>
      </c>
      <c r="F89" s="37">
        <f>SUM(F90:F90)</f>
        <v>0</v>
      </c>
      <c r="G89" s="20">
        <f t="shared" si="2"/>
        <v>0</v>
      </c>
    </row>
    <row r="90" spans="1:7" ht="33.75" customHeight="1" x14ac:dyDescent="0.25">
      <c r="A90" s="31"/>
      <c r="B90" s="31"/>
      <c r="C90" s="31" t="s">
        <v>387</v>
      </c>
      <c r="D90" s="32" t="s">
        <v>399</v>
      </c>
      <c r="E90" s="33">
        <v>16570888.98</v>
      </c>
      <c r="F90" s="33">
        <v>0</v>
      </c>
      <c r="G90" s="11">
        <v>0</v>
      </c>
    </row>
    <row r="91" spans="1:7" ht="53.25" customHeight="1" x14ac:dyDescent="0.25">
      <c r="A91" s="28" t="s">
        <v>139</v>
      </c>
      <c r="B91" s="28"/>
      <c r="C91" s="28"/>
      <c r="D91" s="29" t="s">
        <v>140</v>
      </c>
      <c r="E91" s="10">
        <f>SUM(E92,E102,E107,E116,E120,E123)</f>
        <v>693577.81</v>
      </c>
      <c r="F91" s="10">
        <v>299650</v>
      </c>
      <c r="G91" s="19">
        <f t="shared" si="2"/>
        <v>43.203515983304023</v>
      </c>
    </row>
    <row r="92" spans="1:7" ht="14.1" customHeight="1" x14ac:dyDescent="0.25">
      <c r="A92" s="30"/>
      <c r="B92" s="34" t="s">
        <v>141</v>
      </c>
      <c r="C92" s="35"/>
      <c r="D92" s="36" t="s">
        <v>142</v>
      </c>
      <c r="E92" s="37">
        <f>SUM(E93:E101)</f>
        <v>88940</v>
      </c>
      <c r="F92" s="37">
        <v>49400</v>
      </c>
      <c r="G92" s="20">
        <f t="shared" si="2"/>
        <v>55.543062738925123</v>
      </c>
    </row>
    <row r="93" spans="1:7" ht="21.75" customHeight="1" x14ac:dyDescent="0.25">
      <c r="A93" s="31"/>
      <c r="B93" s="31"/>
      <c r="C93" s="31" t="s">
        <v>363</v>
      </c>
      <c r="D93" s="32" t="s">
        <v>364</v>
      </c>
      <c r="E93" s="33">
        <v>200</v>
      </c>
      <c r="F93" s="33">
        <v>200</v>
      </c>
      <c r="G93" s="11">
        <f t="shared" si="2"/>
        <v>100</v>
      </c>
    </row>
    <row r="94" spans="1:7" ht="25.5" customHeight="1" x14ac:dyDescent="0.25">
      <c r="A94" s="31"/>
      <c r="B94" s="31"/>
      <c r="C94" s="31" t="s">
        <v>319</v>
      </c>
      <c r="D94" s="32" t="s">
        <v>320</v>
      </c>
      <c r="E94" s="33">
        <v>168</v>
      </c>
      <c r="F94" s="33">
        <v>150</v>
      </c>
      <c r="G94" s="11">
        <f t="shared" si="2"/>
        <v>89.285714285714292</v>
      </c>
    </row>
    <row r="95" spans="1:7" ht="36.75" customHeight="1" x14ac:dyDescent="0.25">
      <c r="A95" s="31"/>
      <c r="B95" s="31"/>
      <c r="C95" s="31" t="s">
        <v>283</v>
      </c>
      <c r="D95" s="32" t="s">
        <v>284</v>
      </c>
      <c r="E95" s="33">
        <v>14900</v>
      </c>
      <c r="F95" s="33">
        <v>16850</v>
      </c>
      <c r="G95" s="11">
        <f t="shared" si="2"/>
        <v>113.08724832214764</v>
      </c>
    </row>
    <row r="96" spans="1:7" ht="48.75" customHeight="1" x14ac:dyDescent="0.25">
      <c r="A96" s="31"/>
      <c r="B96" s="31"/>
      <c r="C96" s="31" t="s">
        <v>287</v>
      </c>
      <c r="D96" s="32" t="s">
        <v>288</v>
      </c>
      <c r="E96" s="33">
        <v>4900</v>
      </c>
      <c r="F96" s="33">
        <v>5350</v>
      </c>
      <c r="G96" s="11">
        <f t="shared" si="2"/>
        <v>109.18367346938776</v>
      </c>
    </row>
    <row r="97" spans="1:7" ht="14.1" customHeight="1" x14ac:dyDescent="0.25">
      <c r="A97" s="31"/>
      <c r="B97" s="31"/>
      <c r="C97" s="31" t="s">
        <v>354</v>
      </c>
      <c r="D97" s="32" t="s">
        <v>355</v>
      </c>
      <c r="E97" s="33">
        <v>1022</v>
      </c>
      <c r="F97" s="33">
        <v>0</v>
      </c>
      <c r="G97" s="11">
        <f t="shared" si="2"/>
        <v>0</v>
      </c>
    </row>
    <row r="98" spans="1:7" ht="14.1" customHeight="1" x14ac:dyDescent="0.25">
      <c r="A98" s="31"/>
      <c r="B98" s="31"/>
      <c r="C98" s="31" t="s">
        <v>365</v>
      </c>
      <c r="D98" s="32" t="s">
        <v>366</v>
      </c>
      <c r="E98" s="33">
        <v>100</v>
      </c>
      <c r="F98" s="33">
        <v>150</v>
      </c>
      <c r="G98" s="11">
        <f t="shared" si="2"/>
        <v>150</v>
      </c>
    </row>
    <row r="99" spans="1:7" ht="14.1" customHeight="1" x14ac:dyDescent="0.25">
      <c r="A99" s="31"/>
      <c r="B99" s="31"/>
      <c r="C99" s="31" t="s">
        <v>367</v>
      </c>
      <c r="D99" s="32" t="s">
        <v>368</v>
      </c>
      <c r="E99" s="33">
        <v>6650</v>
      </c>
      <c r="F99" s="33">
        <v>6650</v>
      </c>
      <c r="G99" s="11">
        <f t="shared" si="2"/>
        <v>100</v>
      </c>
    </row>
    <row r="100" spans="1:7" ht="14.1" customHeight="1" x14ac:dyDescent="0.25">
      <c r="A100" s="31"/>
      <c r="B100" s="31"/>
      <c r="C100" s="31" t="s">
        <v>279</v>
      </c>
      <c r="D100" s="32" t="s">
        <v>280</v>
      </c>
      <c r="E100" s="33">
        <v>19000</v>
      </c>
      <c r="F100" s="33">
        <v>20050</v>
      </c>
      <c r="G100" s="11">
        <f t="shared" si="2"/>
        <v>105.52631578947368</v>
      </c>
    </row>
    <row r="101" spans="1:7" ht="33" customHeight="1" x14ac:dyDescent="0.25">
      <c r="A101" s="31"/>
      <c r="B101" s="31"/>
      <c r="C101" s="31" t="s">
        <v>356</v>
      </c>
      <c r="D101" s="32" t="s">
        <v>357</v>
      </c>
      <c r="E101" s="33">
        <v>42000</v>
      </c>
      <c r="F101" s="33">
        <v>0</v>
      </c>
      <c r="G101" s="11">
        <f t="shared" si="2"/>
        <v>0</v>
      </c>
    </row>
    <row r="102" spans="1:7" ht="35.25" customHeight="1" x14ac:dyDescent="0.25">
      <c r="A102" s="30"/>
      <c r="B102" s="34" t="s">
        <v>149</v>
      </c>
      <c r="C102" s="35"/>
      <c r="D102" s="36" t="s">
        <v>150</v>
      </c>
      <c r="E102" s="37">
        <f>SUM(E103:E106)</f>
        <v>104250</v>
      </c>
      <c r="F102" s="37">
        <v>12100</v>
      </c>
      <c r="G102" s="20">
        <f t="shared" si="2"/>
        <v>11.606714628297363</v>
      </c>
    </row>
    <row r="103" spans="1:7" ht="14.1" customHeight="1" x14ac:dyDescent="0.25">
      <c r="A103" s="31"/>
      <c r="B103" s="31"/>
      <c r="C103" s="31" t="s">
        <v>369</v>
      </c>
      <c r="D103" s="32" t="s">
        <v>370</v>
      </c>
      <c r="E103" s="33">
        <v>2000</v>
      </c>
      <c r="F103" s="33">
        <v>1200</v>
      </c>
      <c r="G103" s="11">
        <f t="shared" si="2"/>
        <v>60</v>
      </c>
    </row>
    <row r="104" spans="1:7" ht="24" customHeight="1" x14ac:dyDescent="0.25">
      <c r="A104" s="31"/>
      <c r="B104" s="31"/>
      <c r="C104" s="31" t="s">
        <v>371</v>
      </c>
      <c r="D104" s="32" t="s">
        <v>372</v>
      </c>
      <c r="E104" s="33">
        <v>12000</v>
      </c>
      <c r="F104" s="33">
        <v>10000</v>
      </c>
      <c r="G104" s="11">
        <f t="shared" si="2"/>
        <v>83.333333333333343</v>
      </c>
    </row>
    <row r="105" spans="1:7" ht="23.25" customHeight="1" x14ac:dyDescent="0.25">
      <c r="A105" s="31"/>
      <c r="B105" s="31"/>
      <c r="C105" s="31" t="s">
        <v>367</v>
      </c>
      <c r="D105" s="32" t="s">
        <v>368</v>
      </c>
      <c r="E105" s="33">
        <v>1200</v>
      </c>
      <c r="F105" s="33">
        <v>900</v>
      </c>
      <c r="G105" s="11">
        <f t="shared" si="2"/>
        <v>75</v>
      </c>
    </row>
    <row r="106" spans="1:7" ht="24.75" customHeight="1" x14ac:dyDescent="0.25">
      <c r="A106" s="31"/>
      <c r="B106" s="31"/>
      <c r="C106" s="31" t="s">
        <v>356</v>
      </c>
      <c r="D106" s="32" t="s">
        <v>357</v>
      </c>
      <c r="E106" s="33">
        <v>89050</v>
      </c>
      <c r="F106" s="33">
        <v>0</v>
      </c>
      <c r="G106" s="11">
        <f t="shared" si="2"/>
        <v>0</v>
      </c>
    </row>
    <row r="107" spans="1:7" ht="21" customHeight="1" x14ac:dyDescent="0.25">
      <c r="A107" s="30"/>
      <c r="B107" s="34" t="s">
        <v>151</v>
      </c>
      <c r="C107" s="35"/>
      <c r="D107" s="36" t="s">
        <v>152</v>
      </c>
      <c r="E107" s="37">
        <v>370191.25</v>
      </c>
      <c r="F107" s="37">
        <f>SUM(F108:F115)</f>
        <v>168000</v>
      </c>
      <c r="G107" s="20">
        <f t="shared" si="2"/>
        <v>45.381947844526309</v>
      </c>
    </row>
    <row r="108" spans="1:7" ht="14.1" customHeight="1" x14ac:dyDescent="0.25">
      <c r="A108" s="31"/>
      <c r="B108" s="31"/>
      <c r="C108" s="31" t="s">
        <v>369</v>
      </c>
      <c r="D108" s="32" t="s">
        <v>370</v>
      </c>
      <c r="E108" s="33">
        <v>18500</v>
      </c>
      <c r="F108" s="33">
        <v>18600</v>
      </c>
      <c r="G108" s="11">
        <f t="shared" si="2"/>
        <v>100.54054054054053</v>
      </c>
    </row>
    <row r="109" spans="1:7" ht="27.75" customHeight="1" x14ac:dyDescent="0.25">
      <c r="A109" s="31"/>
      <c r="B109" s="31"/>
      <c r="C109" s="31" t="s">
        <v>371</v>
      </c>
      <c r="D109" s="32" t="s">
        <v>372</v>
      </c>
      <c r="E109" s="33">
        <v>60000</v>
      </c>
      <c r="F109" s="33">
        <v>62000</v>
      </c>
      <c r="G109" s="11">
        <f t="shared" si="2"/>
        <v>103.33333333333334</v>
      </c>
    </row>
    <row r="110" spans="1:7" ht="41.25" customHeight="1" x14ac:dyDescent="0.25">
      <c r="A110" s="31"/>
      <c r="B110" s="31"/>
      <c r="C110" s="31" t="s">
        <v>283</v>
      </c>
      <c r="D110" s="32" t="s">
        <v>284</v>
      </c>
      <c r="E110" s="33">
        <v>1700</v>
      </c>
      <c r="F110" s="33">
        <v>0</v>
      </c>
      <c r="G110" s="11">
        <f t="shared" si="2"/>
        <v>0</v>
      </c>
    </row>
    <row r="111" spans="1:7" ht="21.75" customHeight="1" x14ac:dyDescent="0.25">
      <c r="A111" s="31"/>
      <c r="B111" s="31"/>
      <c r="C111" s="31" t="s">
        <v>367</v>
      </c>
      <c r="D111" s="32" t="s">
        <v>368</v>
      </c>
      <c r="E111" s="33">
        <v>5500</v>
      </c>
      <c r="F111" s="33">
        <v>6000</v>
      </c>
      <c r="G111" s="11">
        <f t="shared" si="2"/>
        <v>109.09090909090908</v>
      </c>
    </row>
    <row r="112" spans="1:7" ht="21" customHeight="1" x14ac:dyDescent="0.25">
      <c r="A112" s="31"/>
      <c r="B112" s="31"/>
      <c r="C112" s="31" t="s">
        <v>279</v>
      </c>
      <c r="D112" s="32" t="s">
        <v>280</v>
      </c>
      <c r="E112" s="33">
        <v>1900</v>
      </c>
      <c r="F112" s="33">
        <v>1400</v>
      </c>
      <c r="G112" s="11">
        <f t="shared" si="2"/>
        <v>73.68421052631578</v>
      </c>
    </row>
    <row r="113" spans="1:7" ht="27" customHeight="1" x14ac:dyDescent="0.25">
      <c r="A113" s="31"/>
      <c r="B113" s="31"/>
      <c r="C113" s="31" t="s">
        <v>356</v>
      </c>
      <c r="D113" s="32" t="s">
        <v>357</v>
      </c>
      <c r="E113" s="33">
        <v>242490</v>
      </c>
      <c r="F113" s="33">
        <v>0</v>
      </c>
      <c r="G113" s="11">
        <f t="shared" si="2"/>
        <v>0</v>
      </c>
    </row>
    <row r="114" spans="1:7" ht="34.5" customHeight="1" x14ac:dyDescent="0.25">
      <c r="A114" s="31"/>
      <c r="B114" s="31"/>
      <c r="C114" s="31" t="s">
        <v>153</v>
      </c>
      <c r="D114" s="32" t="s">
        <v>373</v>
      </c>
      <c r="E114" s="33">
        <v>40000</v>
      </c>
      <c r="F114" s="33">
        <v>80000</v>
      </c>
      <c r="G114" s="11">
        <f t="shared" si="2"/>
        <v>200</v>
      </c>
    </row>
    <row r="115" spans="1:7" ht="31.5" customHeight="1" x14ac:dyDescent="0.25">
      <c r="A115" s="31"/>
      <c r="B115" s="31"/>
      <c r="C115" s="31" t="s">
        <v>217</v>
      </c>
      <c r="D115" s="32" t="s">
        <v>374</v>
      </c>
      <c r="E115" s="33">
        <v>101.25</v>
      </c>
      <c r="F115" s="33">
        <v>0</v>
      </c>
      <c r="G115" s="11">
        <f t="shared" si="2"/>
        <v>0</v>
      </c>
    </row>
    <row r="116" spans="1:7" ht="39.75" customHeight="1" x14ac:dyDescent="0.25">
      <c r="A116" s="30"/>
      <c r="B116" s="34" t="s">
        <v>155</v>
      </c>
      <c r="C116" s="35"/>
      <c r="D116" s="36" t="s">
        <v>156</v>
      </c>
      <c r="E116" s="37">
        <v>900</v>
      </c>
      <c r="F116" s="37">
        <f>SUM(F117:F118)</f>
        <v>50</v>
      </c>
      <c r="G116" s="20">
        <f t="shared" si="2"/>
        <v>5.5555555555555554</v>
      </c>
    </row>
    <row r="117" spans="1:7" ht="14.1" customHeight="1" x14ac:dyDescent="0.25">
      <c r="A117" s="31"/>
      <c r="B117" s="31"/>
      <c r="C117" s="31" t="s">
        <v>319</v>
      </c>
      <c r="D117" s="32" t="s">
        <v>320</v>
      </c>
      <c r="E117" s="33">
        <v>50</v>
      </c>
      <c r="F117" s="33">
        <v>50</v>
      </c>
      <c r="G117" s="11">
        <f t="shared" si="2"/>
        <v>100</v>
      </c>
    </row>
    <row r="118" spans="1:7" ht="14.1" customHeight="1" x14ac:dyDescent="0.25">
      <c r="A118" s="31"/>
      <c r="B118" s="31"/>
      <c r="C118" s="31" t="s">
        <v>365</v>
      </c>
      <c r="D118" s="32" t="s">
        <v>366</v>
      </c>
      <c r="E118" s="33">
        <v>50</v>
      </c>
      <c r="F118" s="33">
        <v>0</v>
      </c>
      <c r="G118" s="11">
        <f t="shared" si="2"/>
        <v>0</v>
      </c>
    </row>
    <row r="119" spans="1:7" ht="14.1" customHeight="1" x14ac:dyDescent="0.25">
      <c r="A119" s="31"/>
      <c r="B119" s="31"/>
      <c r="C119" s="31" t="s">
        <v>367</v>
      </c>
      <c r="D119" s="32" t="s">
        <v>368</v>
      </c>
      <c r="E119" s="33">
        <v>800</v>
      </c>
      <c r="F119" s="33">
        <v>0</v>
      </c>
      <c r="G119" s="11">
        <f t="shared" si="2"/>
        <v>0</v>
      </c>
    </row>
    <row r="120" spans="1:7" ht="32.25" customHeight="1" x14ac:dyDescent="0.25">
      <c r="A120" s="30"/>
      <c r="B120" s="34" t="s">
        <v>157</v>
      </c>
      <c r="C120" s="35"/>
      <c r="D120" s="36" t="s">
        <v>158</v>
      </c>
      <c r="E120" s="37">
        <f>SUM(E122)</f>
        <v>45000</v>
      </c>
      <c r="F120" s="37">
        <v>70100</v>
      </c>
      <c r="G120" s="20">
        <f t="shared" si="2"/>
        <v>155.77777777777777</v>
      </c>
    </row>
    <row r="121" spans="1:7" ht="32.25" customHeight="1" x14ac:dyDescent="0.25">
      <c r="A121" s="30"/>
      <c r="B121" s="81"/>
      <c r="C121" s="84" t="s">
        <v>363</v>
      </c>
      <c r="D121" s="83" t="s">
        <v>364</v>
      </c>
      <c r="E121" s="82">
        <v>0</v>
      </c>
      <c r="F121" s="82">
        <v>100</v>
      </c>
      <c r="G121" s="75"/>
    </row>
    <row r="122" spans="1:7" ht="14.1" customHeight="1" x14ac:dyDescent="0.25">
      <c r="A122" s="31"/>
      <c r="B122" s="31"/>
      <c r="C122" s="31" t="s">
        <v>287</v>
      </c>
      <c r="D122" s="32" t="s">
        <v>288</v>
      </c>
      <c r="E122" s="33">
        <v>45000</v>
      </c>
      <c r="F122" s="33">
        <v>70000</v>
      </c>
      <c r="G122" s="11">
        <f t="shared" si="2"/>
        <v>155.55555555555557</v>
      </c>
    </row>
    <row r="123" spans="1:7" ht="14.1" customHeight="1" x14ac:dyDescent="0.25">
      <c r="A123" s="31"/>
      <c r="B123" s="91" t="s">
        <v>421</v>
      </c>
      <c r="C123" s="91"/>
      <c r="D123" s="92" t="s">
        <v>422</v>
      </c>
      <c r="E123" s="93">
        <v>84296.56</v>
      </c>
      <c r="F123" s="93">
        <f>SUM(F124)</f>
        <v>0</v>
      </c>
      <c r="G123" s="94">
        <f>SUM(G124)</f>
        <v>0</v>
      </c>
    </row>
    <row r="124" spans="1:7" ht="27" customHeight="1" x14ac:dyDescent="0.25">
      <c r="A124" s="31"/>
      <c r="B124" s="31"/>
      <c r="C124" s="31" t="s">
        <v>281</v>
      </c>
      <c r="D124" s="32" t="s">
        <v>423</v>
      </c>
      <c r="E124" s="33">
        <v>84296.56</v>
      </c>
      <c r="F124" s="33">
        <v>0</v>
      </c>
      <c r="G124" s="11">
        <v>0</v>
      </c>
    </row>
    <row r="125" spans="1:7" ht="14.1" customHeight="1" x14ac:dyDescent="0.25">
      <c r="A125" s="28" t="s">
        <v>175</v>
      </c>
      <c r="B125" s="28"/>
      <c r="C125" s="28"/>
      <c r="D125" s="29" t="s">
        <v>176</v>
      </c>
      <c r="E125" s="10">
        <v>142342.5</v>
      </c>
      <c r="F125" s="10">
        <v>62990</v>
      </c>
      <c r="G125" s="19">
        <f t="shared" si="2"/>
        <v>44.252419340674784</v>
      </c>
    </row>
    <row r="126" spans="1:7" ht="36" customHeight="1" x14ac:dyDescent="0.25">
      <c r="A126" s="30"/>
      <c r="B126" s="34" t="s">
        <v>183</v>
      </c>
      <c r="C126" s="35"/>
      <c r="D126" s="36" t="s">
        <v>184</v>
      </c>
      <c r="E126" s="37">
        <v>23613</v>
      </c>
      <c r="F126" s="37">
        <v>2460</v>
      </c>
      <c r="G126" s="20">
        <f t="shared" si="2"/>
        <v>10.417990090204549</v>
      </c>
    </row>
    <row r="127" spans="1:7" ht="33" customHeight="1" x14ac:dyDescent="0.25">
      <c r="A127" s="31"/>
      <c r="B127" s="31"/>
      <c r="C127" s="31" t="s">
        <v>281</v>
      </c>
      <c r="D127" s="32" t="s">
        <v>282</v>
      </c>
      <c r="E127" s="33">
        <v>21153</v>
      </c>
      <c r="F127" s="33">
        <v>0</v>
      </c>
      <c r="G127" s="11">
        <f t="shared" si="2"/>
        <v>0</v>
      </c>
    </row>
    <row r="128" spans="1:7" ht="39.75" customHeight="1" x14ac:dyDescent="0.25">
      <c r="A128" s="31"/>
      <c r="B128" s="31"/>
      <c r="C128" s="31" t="s">
        <v>356</v>
      </c>
      <c r="D128" s="32" t="s">
        <v>357</v>
      </c>
      <c r="E128" s="33">
        <v>2460</v>
      </c>
      <c r="F128" s="33">
        <v>2460</v>
      </c>
      <c r="G128" s="11">
        <f t="shared" si="2"/>
        <v>100</v>
      </c>
    </row>
    <row r="129" spans="1:7" ht="29.25" customHeight="1" x14ac:dyDescent="0.25">
      <c r="A129" s="30"/>
      <c r="B129" s="34" t="s">
        <v>189</v>
      </c>
      <c r="C129" s="35"/>
      <c r="D129" s="36" t="s">
        <v>190</v>
      </c>
      <c r="E129" s="37">
        <v>21675</v>
      </c>
      <c r="F129" s="37">
        <v>17808</v>
      </c>
      <c r="G129" s="20">
        <f t="shared" si="2"/>
        <v>82.159169550173004</v>
      </c>
    </row>
    <row r="130" spans="1:7" ht="24" customHeight="1" x14ac:dyDescent="0.25">
      <c r="A130" s="31"/>
      <c r="B130" s="31"/>
      <c r="C130" s="31" t="s">
        <v>356</v>
      </c>
      <c r="D130" s="32" t="s">
        <v>357</v>
      </c>
      <c r="E130" s="33">
        <v>21675</v>
      </c>
      <c r="F130" s="33">
        <v>17808</v>
      </c>
      <c r="G130" s="11">
        <f t="shared" si="2"/>
        <v>82.159169550173004</v>
      </c>
    </row>
    <row r="131" spans="1:7" ht="21.75" customHeight="1" x14ac:dyDescent="0.25">
      <c r="A131" s="30"/>
      <c r="B131" s="34" t="s">
        <v>193</v>
      </c>
      <c r="C131" s="35"/>
      <c r="D131" s="36" t="s">
        <v>194</v>
      </c>
      <c r="E131" s="37">
        <v>500</v>
      </c>
      <c r="F131" s="37">
        <f>SUM(F132)</f>
        <v>0</v>
      </c>
      <c r="G131" s="20">
        <f t="shared" si="2"/>
        <v>0</v>
      </c>
    </row>
    <row r="132" spans="1:7" ht="40.5" customHeight="1" x14ac:dyDescent="0.25">
      <c r="A132" s="31"/>
      <c r="B132" s="31"/>
      <c r="C132" s="31" t="s">
        <v>281</v>
      </c>
      <c r="D132" s="32" t="s">
        <v>282</v>
      </c>
      <c r="E132" s="33">
        <v>500</v>
      </c>
      <c r="F132" s="33">
        <v>0</v>
      </c>
      <c r="G132" s="11">
        <f t="shared" si="2"/>
        <v>0</v>
      </c>
    </row>
    <row r="133" spans="1:7" ht="21" customHeight="1" x14ac:dyDescent="0.25">
      <c r="A133" s="30"/>
      <c r="B133" s="34" t="s">
        <v>195</v>
      </c>
      <c r="C133" s="35"/>
      <c r="D133" s="36" t="s">
        <v>196</v>
      </c>
      <c r="E133" s="37">
        <v>26161</v>
      </c>
      <c r="F133" s="37">
        <v>15247</v>
      </c>
      <c r="G133" s="20">
        <f t="shared" si="2"/>
        <v>58.28141126103742</v>
      </c>
    </row>
    <row r="134" spans="1:7" ht="22.5" customHeight="1" x14ac:dyDescent="0.25">
      <c r="A134" s="31"/>
      <c r="B134" s="31"/>
      <c r="C134" s="31" t="s">
        <v>356</v>
      </c>
      <c r="D134" s="32" t="s">
        <v>357</v>
      </c>
      <c r="E134" s="33">
        <v>26161</v>
      </c>
      <c r="F134" s="33">
        <v>15247</v>
      </c>
      <c r="G134" s="11">
        <f t="shared" si="2"/>
        <v>58.28141126103742</v>
      </c>
    </row>
    <row r="135" spans="1:7" ht="21" customHeight="1" x14ac:dyDescent="0.25">
      <c r="A135" s="30"/>
      <c r="B135" s="34" t="s">
        <v>197</v>
      </c>
      <c r="C135" s="35"/>
      <c r="D135" s="36" t="s">
        <v>198</v>
      </c>
      <c r="E135" s="37">
        <v>25902.5</v>
      </c>
      <c r="F135" s="37">
        <v>15996</v>
      </c>
      <c r="G135" s="20">
        <f t="shared" si="2"/>
        <v>61.75465688640093</v>
      </c>
    </row>
    <row r="136" spans="1:7" ht="14.1" customHeight="1" x14ac:dyDescent="0.25">
      <c r="A136" s="31"/>
      <c r="B136" s="31"/>
      <c r="C136" s="31" t="s">
        <v>279</v>
      </c>
      <c r="D136" s="32" t="s">
        <v>280</v>
      </c>
      <c r="E136" s="33">
        <v>100</v>
      </c>
      <c r="F136" s="33">
        <v>0</v>
      </c>
      <c r="G136" s="11">
        <f t="shared" si="2"/>
        <v>0</v>
      </c>
    </row>
    <row r="137" spans="1:7" ht="35.25" customHeight="1" x14ac:dyDescent="0.25">
      <c r="A137" s="31"/>
      <c r="B137" s="31"/>
      <c r="C137" s="31" t="s">
        <v>356</v>
      </c>
      <c r="D137" s="32" t="s">
        <v>357</v>
      </c>
      <c r="E137" s="33">
        <v>25802.5</v>
      </c>
      <c r="F137" s="33">
        <v>15996</v>
      </c>
      <c r="G137" s="11">
        <f t="shared" si="2"/>
        <v>61.993992830152123</v>
      </c>
    </row>
    <row r="138" spans="1:7" ht="26.25" customHeight="1" x14ac:dyDescent="0.25">
      <c r="A138" s="30"/>
      <c r="B138" s="34" t="s">
        <v>199</v>
      </c>
      <c r="C138" s="35"/>
      <c r="D138" s="36" t="s">
        <v>200</v>
      </c>
      <c r="E138" s="37">
        <v>19491</v>
      </c>
      <c r="F138" s="37">
        <v>11479</v>
      </c>
      <c r="G138" s="20">
        <f t="shared" si="2"/>
        <v>58.893848442871068</v>
      </c>
    </row>
    <row r="139" spans="1:7" ht="23.25" customHeight="1" x14ac:dyDescent="0.25">
      <c r="A139" s="31"/>
      <c r="B139" s="31"/>
      <c r="C139" s="31" t="s">
        <v>287</v>
      </c>
      <c r="D139" s="32" t="s">
        <v>288</v>
      </c>
      <c r="E139" s="33">
        <v>1750</v>
      </c>
      <c r="F139" s="33">
        <v>1500</v>
      </c>
      <c r="G139" s="11">
        <f t="shared" si="2"/>
        <v>85.714285714285708</v>
      </c>
    </row>
    <row r="140" spans="1:7" ht="35.25" customHeight="1" x14ac:dyDescent="0.25">
      <c r="A140" s="31"/>
      <c r="B140" s="31"/>
      <c r="C140" s="31" t="s">
        <v>281</v>
      </c>
      <c r="D140" s="32" t="s">
        <v>282</v>
      </c>
      <c r="E140" s="33">
        <v>17741</v>
      </c>
      <c r="F140" s="33">
        <v>9979</v>
      </c>
      <c r="G140" s="11">
        <f t="shared" si="2"/>
        <v>56.248238543486842</v>
      </c>
    </row>
    <row r="141" spans="1:7" ht="36" customHeight="1" x14ac:dyDescent="0.25">
      <c r="A141" s="30"/>
      <c r="B141" s="34" t="s">
        <v>201</v>
      </c>
      <c r="C141" s="35"/>
      <c r="D141" s="36" t="s">
        <v>202</v>
      </c>
      <c r="E141" s="37">
        <v>25000</v>
      </c>
      <c r="F141" s="37">
        <f>SUM(F142)</f>
        <v>0</v>
      </c>
      <c r="G141" s="20">
        <f t="shared" si="2"/>
        <v>0</v>
      </c>
    </row>
    <row r="142" spans="1:7" ht="30.75" customHeight="1" x14ac:dyDescent="0.25">
      <c r="A142" s="31"/>
      <c r="B142" s="31"/>
      <c r="C142" s="31" t="s">
        <v>356</v>
      </c>
      <c r="D142" s="32" t="s">
        <v>357</v>
      </c>
      <c r="E142" s="33">
        <v>25000</v>
      </c>
      <c r="F142" s="33">
        <v>0</v>
      </c>
      <c r="G142" s="11">
        <f t="shared" si="2"/>
        <v>0</v>
      </c>
    </row>
    <row r="143" spans="1:7" ht="24" customHeight="1" x14ac:dyDescent="0.25">
      <c r="A143" s="90" t="s">
        <v>207</v>
      </c>
      <c r="B143" s="86"/>
      <c r="C143" s="85"/>
      <c r="D143" s="87" t="s">
        <v>208</v>
      </c>
      <c r="E143" s="88">
        <v>530</v>
      </c>
      <c r="F143" s="88">
        <v>0</v>
      </c>
      <c r="G143" s="89"/>
    </row>
    <row r="144" spans="1:7" ht="24" customHeight="1" x14ac:dyDescent="0.25">
      <c r="A144" s="30"/>
      <c r="B144" s="34" t="s">
        <v>209</v>
      </c>
      <c r="C144" s="35"/>
      <c r="D144" s="36" t="s">
        <v>210</v>
      </c>
      <c r="E144" s="37">
        <v>530</v>
      </c>
      <c r="F144" s="37">
        <v>0</v>
      </c>
      <c r="G144" s="20"/>
    </row>
    <row r="145" spans="1:7" ht="24" customHeight="1" x14ac:dyDescent="0.25">
      <c r="A145" s="30"/>
      <c r="B145" s="81"/>
      <c r="C145" s="84" t="s">
        <v>365</v>
      </c>
      <c r="D145" s="74" t="s">
        <v>400</v>
      </c>
      <c r="E145" s="82">
        <v>530</v>
      </c>
      <c r="F145" s="82">
        <v>0</v>
      </c>
      <c r="G145" s="75">
        <v>0</v>
      </c>
    </row>
    <row r="146" spans="1:7" ht="51" customHeight="1" x14ac:dyDescent="0.25">
      <c r="A146" s="28" t="s">
        <v>211</v>
      </c>
      <c r="B146" s="28"/>
      <c r="C146" s="28"/>
      <c r="D146" s="29" t="s">
        <v>212</v>
      </c>
      <c r="E146" s="10">
        <v>27571</v>
      </c>
      <c r="F146" s="10">
        <f>F147</f>
        <v>0</v>
      </c>
      <c r="G146" s="19">
        <f t="shared" ref="G146:G197" si="3">F146/E146*100</f>
        <v>0</v>
      </c>
    </row>
    <row r="147" spans="1:7" ht="14.1" customHeight="1" x14ac:dyDescent="0.25">
      <c r="A147" s="30"/>
      <c r="B147" s="38" t="s">
        <v>215</v>
      </c>
      <c r="C147" s="39"/>
      <c r="D147" s="40" t="s">
        <v>216</v>
      </c>
      <c r="E147" s="41">
        <v>27571</v>
      </c>
      <c r="F147" s="41">
        <f>SUM(F148:F149)</f>
        <v>0</v>
      </c>
      <c r="G147" s="42">
        <f t="shared" si="3"/>
        <v>0</v>
      </c>
    </row>
    <row r="148" spans="1:7" ht="27.75" customHeight="1" x14ac:dyDescent="0.25">
      <c r="A148" s="31"/>
      <c r="B148" s="31"/>
      <c r="C148" s="31" t="s">
        <v>356</v>
      </c>
      <c r="D148" s="32" t="s">
        <v>357</v>
      </c>
      <c r="E148" s="33">
        <v>26896</v>
      </c>
      <c r="F148" s="33">
        <v>0</v>
      </c>
      <c r="G148" s="11">
        <f t="shared" si="3"/>
        <v>0</v>
      </c>
    </row>
    <row r="149" spans="1:7" ht="31.5" customHeight="1" x14ac:dyDescent="0.25">
      <c r="A149" s="31"/>
      <c r="B149" s="31"/>
      <c r="C149" s="31" t="s">
        <v>375</v>
      </c>
      <c r="D149" s="32" t="s">
        <v>376</v>
      </c>
      <c r="E149" s="33">
        <v>675</v>
      </c>
      <c r="F149" s="33">
        <v>0</v>
      </c>
      <c r="G149" s="11">
        <f t="shared" si="3"/>
        <v>0</v>
      </c>
    </row>
    <row r="150" spans="1:7" ht="41.25" customHeight="1" x14ac:dyDescent="0.25">
      <c r="A150" s="28" t="s">
        <v>221</v>
      </c>
      <c r="B150" s="28"/>
      <c r="C150" s="28"/>
      <c r="D150" s="29" t="s">
        <v>222</v>
      </c>
      <c r="E150" s="10">
        <v>9521351</v>
      </c>
      <c r="F150" s="10">
        <f>SUM(F151,F155,F159,F161,F164)</f>
        <v>8306096</v>
      </c>
      <c r="G150" s="19">
        <f t="shared" si="3"/>
        <v>87.236527673436257</v>
      </c>
    </row>
    <row r="151" spans="1:7" ht="14.1" customHeight="1" x14ac:dyDescent="0.25">
      <c r="A151" s="30"/>
      <c r="B151" s="34" t="s">
        <v>223</v>
      </c>
      <c r="C151" s="35"/>
      <c r="D151" s="36" t="s">
        <v>224</v>
      </c>
      <c r="E151" s="37">
        <v>6147533</v>
      </c>
      <c r="F151" s="37">
        <v>5380710</v>
      </c>
      <c r="G151" s="20">
        <f t="shared" si="3"/>
        <v>87.526329667526795</v>
      </c>
    </row>
    <row r="152" spans="1:7" ht="14.1" customHeight="1" x14ac:dyDescent="0.25">
      <c r="A152" s="31"/>
      <c r="B152" s="31"/>
      <c r="C152" s="31" t="s">
        <v>289</v>
      </c>
      <c r="D152" s="32" t="s">
        <v>290</v>
      </c>
      <c r="E152" s="33">
        <v>100</v>
      </c>
      <c r="F152" s="33">
        <v>0</v>
      </c>
      <c r="G152" s="11">
        <f t="shared" si="3"/>
        <v>0</v>
      </c>
    </row>
    <row r="153" spans="1:7" ht="20.25" customHeight="1" x14ac:dyDescent="0.25">
      <c r="A153" s="31"/>
      <c r="B153" s="31"/>
      <c r="C153" s="31" t="s">
        <v>279</v>
      </c>
      <c r="D153" s="32" t="s">
        <v>280</v>
      </c>
      <c r="E153" s="33">
        <v>100</v>
      </c>
      <c r="F153" s="33">
        <v>0</v>
      </c>
      <c r="G153" s="11">
        <f t="shared" si="3"/>
        <v>0</v>
      </c>
    </row>
    <row r="154" spans="1:7" ht="62.25" customHeight="1" x14ac:dyDescent="0.25">
      <c r="A154" s="31"/>
      <c r="B154" s="31"/>
      <c r="C154" s="31" t="s">
        <v>377</v>
      </c>
      <c r="D154" s="32" t="s">
        <v>378</v>
      </c>
      <c r="E154" s="33">
        <v>6147333</v>
      </c>
      <c r="F154" s="33">
        <v>5380710</v>
      </c>
      <c r="G154" s="11">
        <f t="shared" si="3"/>
        <v>87.529177287125975</v>
      </c>
    </row>
    <row r="155" spans="1:7" ht="57.75" customHeight="1" x14ac:dyDescent="0.25">
      <c r="A155" s="30"/>
      <c r="B155" s="34" t="s">
        <v>225</v>
      </c>
      <c r="C155" s="35"/>
      <c r="D155" s="36" t="s">
        <v>226</v>
      </c>
      <c r="E155" s="37">
        <v>2962765</v>
      </c>
      <c r="F155" s="37">
        <f>SUM(F156:F158)</f>
        <v>2905464</v>
      </c>
      <c r="G155" s="20">
        <f t="shared" si="3"/>
        <v>98.065962032088265</v>
      </c>
    </row>
    <row r="156" spans="1:7" ht="40.5" customHeight="1" x14ac:dyDescent="0.25">
      <c r="A156" s="31"/>
      <c r="B156" s="31"/>
      <c r="C156" s="31" t="s">
        <v>289</v>
      </c>
      <c r="D156" s="32" t="s">
        <v>290</v>
      </c>
      <c r="E156" s="33">
        <v>100</v>
      </c>
      <c r="F156" s="33">
        <v>0</v>
      </c>
      <c r="G156" s="11">
        <f t="shared" si="3"/>
        <v>0</v>
      </c>
    </row>
    <row r="157" spans="1:7" ht="36" customHeight="1" x14ac:dyDescent="0.25">
      <c r="A157" s="31"/>
      <c r="B157" s="31"/>
      <c r="C157" s="31" t="s">
        <v>281</v>
      </c>
      <c r="D157" s="32" t="s">
        <v>282</v>
      </c>
      <c r="E157" s="33">
        <v>2957665</v>
      </c>
      <c r="F157" s="33">
        <v>2900464</v>
      </c>
      <c r="G157" s="11">
        <f t="shared" si="3"/>
        <v>98.066008151700743</v>
      </c>
    </row>
    <row r="158" spans="1:7" ht="36" customHeight="1" x14ac:dyDescent="0.25">
      <c r="A158" s="31"/>
      <c r="B158" s="31"/>
      <c r="C158" s="31" t="s">
        <v>297</v>
      </c>
      <c r="D158" s="32" t="s">
        <v>298</v>
      </c>
      <c r="E158" s="33">
        <v>5000</v>
      </c>
      <c r="F158" s="33">
        <v>5000</v>
      </c>
      <c r="G158" s="11">
        <f t="shared" si="3"/>
        <v>100</v>
      </c>
    </row>
    <row r="159" spans="1:7" ht="30" customHeight="1" x14ac:dyDescent="0.25">
      <c r="A159" s="30"/>
      <c r="B159" s="34" t="s">
        <v>227</v>
      </c>
      <c r="C159" s="35"/>
      <c r="D159" s="36" t="s">
        <v>228</v>
      </c>
      <c r="E159" s="37">
        <v>350</v>
      </c>
      <c r="F159" s="37">
        <f>SUM(F160)</f>
        <v>0</v>
      </c>
      <c r="G159" s="20">
        <f t="shared" si="3"/>
        <v>0</v>
      </c>
    </row>
    <row r="160" spans="1:7" ht="42" customHeight="1" x14ac:dyDescent="0.25">
      <c r="A160" s="31"/>
      <c r="B160" s="31"/>
      <c r="C160" s="31" t="s">
        <v>281</v>
      </c>
      <c r="D160" s="32" t="s">
        <v>282</v>
      </c>
      <c r="E160" s="33">
        <v>350</v>
      </c>
      <c r="F160" s="33">
        <v>0</v>
      </c>
      <c r="G160" s="11">
        <f t="shared" si="3"/>
        <v>0</v>
      </c>
    </row>
    <row r="161" spans="1:8" ht="40.5" customHeight="1" x14ac:dyDescent="0.25">
      <c r="A161" s="30"/>
      <c r="B161" s="34" t="s">
        <v>229</v>
      </c>
      <c r="C161" s="35"/>
      <c r="D161" s="36" t="s">
        <v>230</v>
      </c>
      <c r="E161" s="37">
        <v>410703</v>
      </c>
      <c r="F161" s="37">
        <f>SUM(F163)</f>
        <v>0</v>
      </c>
      <c r="G161" s="20">
        <f t="shared" si="3"/>
        <v>0</v>
      </c>
    </row>
    <row r="162" spans="1:8" ht="40.5" customHeight="1" x14ac:dyDescent="0.25">
      <c r="A162" s="30"/>
      <c r="B162" s="81"/>
      <c r="C162" s="84" t="s">
        <v>281</v>
      </c>
      <c r="D162" s="74" t="s">
        <v>282</v>
      </c>
      <c r="E162" s="82">
        <v>403000</v>
      </c>
      <c r="F162" s="82">
        <v>0</v>
      </c>
      <c r="G162" s="75">
        <v>0</v>
      </c>
      <c r="H162" s="43"/>
    </row>
    <row r="163" spans="1:8" ht="34.5" customHeight="1" x14ac:dyDescent="0.25">
      <c r="A163" s="31"/>
      <c r="B163" s="31"/>
      <c r="C163" s="31" t="s">
        <v>356</v>
      </c>
      <c r="D163" s="32" t="s">
        <v>357</v>
      </c>
      <c r="E163" s="33">
        <v>7703</v>
      </c>
      <c r="F163" s="33">
        <v>0</v>
      </c>
      <c r="G163" s="11">
        <f t="shared" si="3"/>
        <v>0</v>
      </c>
    </row>
    <row r="164" spans="1:8" ht="49.5" customHeight="1" x14ac:dyDescent="0.25">
      <c r="A164" s="31"/>
      <c r="B164" s="77" t="s">
        <v>401</v>
      </c>
      <c r="C164" s="77"/>
      <c r="D164" s="78" t="s">
        <v>402</v>
      </c>
      <c r="E164" s="79">
        <v>0</v>
      </c>
      <c r="F164" s="79">
        <f>SUM(F165)</f>
        <v>19922</v>
      </c>
      <c r="G164" s="80"/>
    </row>
    <row r="165" spans="1:8" ht="48" customHeight="1" x14ac:dyDescent="0.25">
      <c r="A165" s="31"/>
      <c r="B165" s="31"/>
      <c r="C165" s="31" t="s">
        <v>281</v>
      </c>
      <c r="D165" s="32" t="s">
        <v>282</v>
      </c>
      <c r="E165" s="33">
        <v>0</v>
      </c>
      <c r="F165" s="33">
        <v>19922</v>
      </c>
      <c r="G165" s="11"/>
    </row>
    <row r="166" spans="1:8" ht="45.75" customHeight="1" x14ac:dyDescent="0.25">
      <c r="A166" s="28" t="s">
        <v>235</v>
      </c>
      <c r="B166" s="28"/>
      <c r="C166" s="28"/>
      <c r="D166" s="29" t="s">
        <v>236</v>
      </c>
      <c r="E166" s="10">
        <v>251233.56</v>
      </c>
      <c r="F166" s="10">
        <v>601930</v>
      </c>
      <c r="G166" s="19">
        <f t="shared" si="3"/>
        <v>239.58980639369994</v>
      </c>
    </row>
    <row r="167" spans="1:8" ht="14.1" customHeight="1" x14ac:dyDescent="0.25">
      <c r="A167" s="30"/>
      <c r="B167" s="34" t="s">
        <v>237</v>
      </c>
      <c r="C167" s="35"/>
      <c r="D167" s="36" t="s">
        <v>238</v>
      </c>
      <c r="E167" s="37">
        <v>122119.51</v>
      </c>
      <c r="F167" s="37">
        <v>563230</v>
      </c>
      <c r="G167" s="20">
        <f t="shared" si="3"/>
        <v>461.21213555475293</v>
      </c>
    </row>
    <row r="168" spans="1:8" ht="14.1" customHeight="1" x14ac:dyDescent="0.25">
      <c r="A168" s="31"/>
      <c r="B168" s="31"/>
      <c r="C168" s="31" t="s">
        <v>287</v>
      </c>
      <c r="D168" s="32" t="s">
        <v>288</v>
      </c>
      <c r="E168" s="33">
        <v>122119.51</v>
      </c>
      <c r="F168" s="33">
        <v>563230</v>
      </c>
      <c r="G168" s="11">
        <f t="shared" si="3"/>
        <v>461.21213555475293</v>
      </c>
    </row>
    <row r="169" spans="1:8" ht="21.75" customHeight="1" x14ac:dyDescent="0.25">
      <c r="A169" s="31"/>
      <c r="B169" s="77" t="s">
        <v>243</v>
      </c>
      <c r="C169" s="77"/>
      <c r="D169" s="78" t="s">
        <v>244</v>
      </c>
      <c r="E169" s="79">
        <v>90250</v>
      </c>
      <c r="F169" s="79">
        <v>0</v>
      </c>
      <c r="G169" s="80">
        <f t="shared" si="3"/>
        <v>0</v>
      </c>
    </row>
    <row r="170" spans="1:8" ht="52.5" customHeight="1" x14ac:dyDescent="0.25">
      <c r="A170" s="31"/>
      <c r="B170" s="31"/>
      <c r="C170" s="31" t="s">
        <v>403</v>
      </c>
      <c r="D170" s="32" t="s">
        <v>404</v>
      </c>
      <c r="E170" s="33">
        <v>250</v>
      </c>
      <c r="F170" s="33">
        <v>0</v>
      </c>
      <c r="G170" s="11"/>
    </row>
    <row r="171" spans="1:8" ht="39.75" customHeight="1" x14ac:dyDescent="0.25">
      <c r="A171" s="31"/>
      <c r="B171" s="31"/>
      <c r="C171" s="31" t="s">
        <v>405</v>
      </c>
      <c r="D171" s="32" t="s">
        <v>406</v>
      </c>
      <c r="E171" s="33">
        <v>90000</v>
      </c>
      <c r="F171" s="33"/>
      <c r="G171" s="11"/>
    </row>
    <row r="172" spans="1:8" ht="14.1" customHeight="1" x14ac:dyDescent="0.25">
      <c r="A172" s="30"/>
      <c r="B172" s="34" t="s">
        <v>247</v>
      </c>
      <c r="C172" s="35"/>
      <c r="D172" s="36" t="s">
        <v>248</v>
      </c>
      <c r="E172" s="37">
        <v>1700</v>
      </c>
      <c r="F172" s="37">
        <v>1700</v>
      </c>
      <c r="G172" s="20">
        <f t="shared" si="3"/>
        <v>100</v>
      </c>
    </row>
    <row r="173" spans="1:8" ht="14.1" customHeight="1" x14ac:dyDescent="0.25">
      <c r="A173" s="31"/>
      <c r="B173" s="31"/>
      <c r="C173" s="31" t="s">
        <v>287</v>
      </c>
      <c r="D173" s="32" t="s">
        <v>288</v>
      </c>
      <c r="E173" s="33">
        <v>1700</v>
      </c>
      <c r="F173" s="33">
        <v>1700</v>
      </c>
      <c r="G173" s="11">
        <f t="shared" si="3"/>
        <v>100</v>
      </c>
    </row>
    <row r="174" spans="1:8" ht="27.75" customHeight="1" x14ac:dyDescent="0.25">
      <c r="A174" s="30"/>
      <c r="B174" s="34" t="s">
        <v>379</v>
      </c>
      <c r="C174" s="35"/>
      <c r="D174" s="36" t="s">
        <v>380</v>
      </c>
      <c r="E174" s="37">
        <v>35000</v>
      </c>
      <c r="F174" s="37">
        <v>35000</v>
      </c>
      <c r="G174" s="20">
        <f t="shared" si="3"/>
        <v>100</v>
      </c>
    </row>
    <row r="175" spans="1:8" ht="23.25" customHeight="1" x14ac:dyDescent="0.25">
      <c r="A175" s="31"/>
      <c r="B175" s="31"/>
      <c r="C175" s="31" t="s">
        <v>319</v>
      </c>
      <c r="D175" s="32" t="s">
        <v>320</v>
      </c>
      <c r="E175" s="33">
        <v>35000</v>
      </c>
      <c r="F175" s="33">
        <v>35000</v>
      </c>
      <c r="G175" s="11">
        <f t="shared" si="3"/>
        <v>100</v>
      </c>
    </row>
    <row r="176" spans="1:8" ht="23.25" customHeight="1" x14ac:dyDescent="0.25">
      <c r="A176" s="31"/>
      <c r="B176" s="91" t="s">
        <v>407</v>
      </c>
      <c r="C176" s="91"/>
      <c r="D176" s="92" t="s">
        <v>408</v>
      </c>
      <c r="E176" s="93">
        <v>164.05</v>
      </c>
      <c r="F176" s="93"/>
      <c r="G176" s="94"/>
    </row>
    <row r="177" spans="1:10" ht="23.25" customHeight="1" x14ac:dyDescent="0.25">
      <c r="A177" s="31"/>
      <c r="B177" s="31"/>
      <c r="C177" s="31" t="s">
        <v>354</v>
      </c>
      <c r="D177" s="32" t="s">
        <v>355</v>
      </c>
      <c r="E177" s="33">
        <v>164.05</v>
      </c>
      <c r="F177" s="33">
        <v>0</v>
      </c>
      <c r="G177" s="11">
        <v>0</v>
      </c>
    </row>
    <row r="178" spans="1:10" ht="14.1" customHeight="1" x14ac:dyDescent="0.25">
      <c r="A178" s="30"/>
      <c r="B178" s="34" t="s">
        <v>249</v>
      </c>
      <c r="C178" s="35"/>
      <c r="D178" s="36" t="s">
        <v>11</v>
      </c>
      <c r="E178" s="37">
        <v>2000</v>
      </c>
      <c r="F178" s="37">
        <v>2000</v>
      </c>
      <c r="G178" s="20">
        <f t="shared" si="3"/>
        <v>100</v>
      </c>
    </row>
    <row r="179" spans="1:10" ht="21" customHeight="1" x14ac:dyDescent="0.25">
      <c r="A179" s="31"/>
      <c r="B179" s="31"/>
      <c r="C179" s="31" t="s">
        <v>285</v>
      </c>
      <c r="D179" s="32" t="s">
        <v>286</v>
      </c>
      <c r="E179" s="33">
        <v>2000</v>
      </c>
      <c r="F179" s="33">
        <v>2000</v>
      </c>
      <c r="G179" s="11">
        <f t="shared" si="3"/>
        <v>100</v>
      </c>
    </row>
    <row r="180" spans="1:10" ht="14.1" customHeight="1" x14ac:dyDescent="0.25">
      <c r="A180" s="28" t="s">
        <v>250</v>
      </c>
      <c r="B180" s="28"/>
      <c r="C180" s="28"/>
      <c r="D180" s="29" t="s">
        <v>251</v>
      </c>
      <c r="E180" s="10">
        <v>73913.070000000007</v>
      </c>
      <c r="F180" s="10">
        <v>50340</v>
      </c>
      <c r="G180" s="19">
        <f t="shared" si="3"/>
        <v>68.107034385122944</v>
      </c>
      <c r="J180" s="43"/>
    </row>
    <row r="181" spans="1:10" ht="21.75" customHeight="1" x14ac:dyDescent="0.25">
      <c r="A181" s="30"/>
      <c r="B181" s="34" t="s">
        <v>252</v>
      </c>
      <c r="C181" s="35"/>
      <c r="D181" s="36" t="s">
        <v>253</v>
      </c>
      <c r="E181" s="37">
        <v>73913.070000000007</v>
      </c>
      <c r="F181" s="37">
        <v>42500</v>
      </c>
      <c r="G181" s="20">
        <f t="shared" si="3"/>
        <v>57.499979367654454</v>
      </c>
    </row>
    <row r="182" spans="1:10" ht="33.75" customHeight="1" x14ac:dyDescent="0.25">
      <c r="A182" s="31"/>
      <c r="B182" s="31"/>
      <c r="C182" s="31" t="s">
        <v>283</v>
      </c>
      <c r="D182" s="32" t="s">
        <v>284</v>
      </c>
      <c r="E182" s="33">
        <v>38000</v>
      </c>
      <c r="F182" s="33">
        <v>30000</v>
      </c>
      <c r="G182" s="11">
        <f t="shared" si="3"/>
        <v>78.94736842105263</v>
      </c>
    </row>
    <row r="183" spans="1:10" ht="39.75" customHeight="1" x14ac:dyDescent="0.25">
      <c r="A183" s="31"/>
      <c r="B183" s="31"/>
      <c r="C183" s="31" t="s">
        <v>287</v>
      </c>
      <c r="D183" s="32" t="s">
        <v>288</v>
      </c>
      <c r="E183" s="33">
        <v>12507.4</v>
      </c>
      <c r="F183" s="33">
        <v>12500</v>
      </c>
      <c r="G183" s="11">
        <f t="shared" si="3"/>
        <v>99.940835025664811</v>
      </c>
    </row>
    <row r="184" spans="1:10" ht="39.75" customHeight="1" x14ac:dyDescent="0.25">
      <c r="A184" s="31"/>
      <c r="B184" s="31"/>
      <c r="C184" s="31" t="s">
        <v>365</v>
      </c>
      <c r="D184" s="32" t="s">
        <v>366</v>
      </c>
      <c r="E184" s="33">
        <v>23405.67</v>
      </c>
      <c r="F184" s="33">
        <v>0</v>
      </c>
      <c r="G184" s="11">
        <f t="shared" si="3"/>
        <v>0</v>
      </c>
    </row>
    <row r="185" spans="1:10" ht="39.75" customHeight="1" x14ac:dyDescent="0.25">
      <c r="A185" s="31"/>
      <c r="B185" s="77" t="s">
        <v>264</v>
      </c>
      <c r="C185" s="77"/>
      <c r="D185" s="78" t="s">
        <v>11</v>
      </c>
      <c r="E185" s="79">
        <v>0</v>
      </c>
      <c r="F185" s="79">
        <f>SUM(F186)</f>
        <v>7840</v>
      </c>
      <c r="G185" s="80">
        <v>0</v>
      </c>
    </row>
    <row r="186" spans="1:10" ht="27.75" customHeight="1" x14ac:dyDescent="0.25">
      <c r="A186" s="31"/>
      <c r="B186" s="31"/>
      <c r="C186" s="31" t="s">
        <v>434</v>
      </c>
      <c r="D186" s="32" t="s">
        <v>435</v>
      </c>
      <c r="E186" s="33">
        <v>0</v>
      </c>
      <c r="F186" s="33">
        <v>7840</v>
      </c>
      <c r="G186" s="11">
        <v>0</v>
      </c>
    </row>
    <row r="187" spans="1:10" ht="14.1" customHeight="1" x14ac:dyDescent="0.25">
      <c r="A187" s="28" t="s">
        <v>265</v>
      </c>
      <c r="B187" s="28"/>
      <c r="C187" s="28"/>
      <c r="D187" s="29" t="s">
        <v>266</v>
      </c>
      <c r="E187" s="10">
        <v>133528.42000000001</v>
      </c>
      <c r="F187" s="10">
        <v>72245</v>
      </c>
      <c r="G187" s="19">
        <f t="shared" si="3"/>
        <v>54.104586873715718</v>
      </c>
    </row>
    <row r="188" spans="1:10" ht="14.1" customHeight="1" x14ac:dyDescent="0.25">
      <c r="A188" s="30"/>
      <c r="B188" s="34" t="s">
        <v>267</v>
      </c>
      <c r="C188" s="35"/>
      <c r="D188" s="36" t="s">
        <v>268</v>
      </c>
      <c r="E188" s="37">
        <v>125158</v>
      </c>
      <c r="F188" s="37">
        <v>72245</v>
      </c>
      <c r="G188" s="20">
        <f t="shared" si="3"/>
        <v>57.723038079867052</v>
      </c>
    </row>
    <row r="189" spans="1:10" ht="35.25" customHeight="1" x14ac:dyDescent="0.25">
      <c r="A189" s="31"/>
      <c r="B189" s="31"/>
      <c r="C189" s="31" t="s">
        <v>283</v>
      </c>
      <c r="D189" s="32" t="s">
        <v>284</v>
      </c>
      <c r="E189" s="33">
        <v>31500</v>
      </c>
      <c r="F189" s="33">
        <v>30200</v>
      </c>
      <c r="G189" s="11">
        <f t="shared" si="3"/>
        <v>95.873015873015873</v>
      </c>
    </row>
    <row r="190" spans="1:10" ht="30.75" customHeight="1" x14ac:dyDescent="0.25">
      <c r="A190" s="31"/>
      <c r="B190" s="31"/>
      <c r="C190" s="31" t="s">
        <v>387</v>
      </c>
      <c r="D190" s="32" t="s">
        <v>388</v>
      </c>
      <c r="E190" s="33">
        <v>44258</v>
      </c>
      <c r="F190" s="33">
        <v>42045</v>
      </c>
      <c r="G190" s="11">
        <v>0</v>
      </c>
    </row>
    <row r="191" spans="1:10" ht="30.75" customHeight="1" x14ac:dyDescent="0.25">
      <c r="A191" s="31"/>
      <c r="B191" s="31"/>
      <c r="C191" s="31" t="s">
        <v>358</v>
      </c>
      <c r="D191" s="32" t="s">
        <v>359</v>
      </c>
      <c r="E191" s="33">
        <v>50000</v>
      </c>
      <c r="F191" s="33">
        <v>0</v>
      </c>
      <c r="G191" s="11">
        <v>0</v>
      </c>
    </row>
    <row r="192" spans="1:10" ht="22.5" customHeight="1" x14ac:dyDescent="0.25">
      <c r="A192" s="30"/>
      <c r="B192" s="34" t="s">
        <v>269</v>
      </c>
      <c r="C192" s="35"/>
      <c r="D192" s="36" t="s">
        <v>270</v>
      </c>
      <c r="E192" s="37">
        <v>7770.42</v>
      </c>
      <c r="F192" s="37">
        <f>SUM(F194)</f>
        <v>0</v>
      </c>
      <c r="G192" s="20">
        <f t="shared" si="3"/>
        <v>0</v>
      </c>
    </row>
    <row r="193" spans="1:7" ht="40.5" customHeight="1" x14ac:dyDescent="0.25">
      <c r="A193" s="30"/>
      <c r="B193" s="81"/>
      <c r="C193" s="84" t="s">
        <v>409</v>
      </c>
      <c r="D193" s="74" t="s">
        <v>410</v>
      </c>
      <c r="E193" s="82">
        <v>1</v>
      </c>
      <c r="F193" s="82">
        <v>0</v>
      </c>
      <c r="G193" s="75"/>
    </row>
    <row r="194" spans="1:7" ht="24.75" customHeight="1" x14ac:dyDescent="0.25">
      <c r="A194" s="31"/>
      <c r="B194" s="31"/>
      <c r="C194" s="31" t="s">
        <v>367</v>
      </c>
      <c r="D194" s="32" t="s">
        <v>368</v>
      </c>
      <c r="E194" s="33">
        <v>6150</v>
      </c>
      <c r="F194" s="33">
        <v>0</v>
      </c>
      <c r="G194" s="11">
        <f t="shared" si="3"/>
        <v>0</v>
      </c>
    </row>
    <row r="195" spans="1:7" ht="34.5" customHeight="1" x14ac:dyDescent="0.25">
      <c r="A195" s="31"/>
      <c r="B195" s="31"/>
      <c r="C195" s="31" t="s">
        <v>217</v>
      </c>
      <c r="D195" s="74" t="s">
        <v>410</v>
      </c>
      <c r="E195" s="33">
        <v>1590.9</v>
      </c>
      <c r="F195" s="33">
        <v>0</v>
      </c>
      <c r="G195" s="11"/>
    </row>
    <row r="196" spans="1:7" ht="30.75" customHeight="1" x14ac:dyDescent="0.25">
      <c r="A196" s="31"/>
      <c r="B196" s="31"/>
      <c r="C196" s="31" t="s">
        <v>411</v>
      </c>
      <c r="D196" s="32" t="s">
        <v>412</v>
      </c>
      <c r="E196" s="33">
        <v>28.52</v>
      </c>
      <c r="F196" s="33">
        <v>0</v>
      </c>
      <c r="G196" s="11"/>
    </row>
    <row r="197" spans="1:7" ht="14.1" customHeight="1" x14ac:dyDescent="0.25">
      <c r="A197" s="124" t="s">
        <v>272</v>
      </c>
      <c r="B197" s="124"/>
      <c r="C197" s="124"/>
      <c r="D197" s="124"/>
      <c r="E197" s="44">
        <f>SUM(E187,E180,E166,E150,E146,E143,E125,E91,E75,E43,E40,E35,E26,E17,E14,E11,E7,E4)</f>
        <v>53628538.969999999</v>
      </c>
      <c r="F197" s="44">
        <f>SUM(F187,F180,F166,F150,F146,F143,F125,F91,F75,F43,F40,F35,F26,F17,F14,F11,F7,F4)</f>
        <v>33175000</v>
      </c>
      <c r="G197" s="11">
        <f t="shared" si="3"/>
        <v>61.860719380325122</v>
      </c>
    </row>
    <row r="198" spans="1:7" ht="22.5" customHeight="1" x14ac:dyDescent="0.25"/>
  </sheetData>
  <mergeCells count="2">
    <mergeCell ref="A197:D197"/>
    <mergeCell ref="A36:A39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WYDATKI</vt:lpstr>
      <vt:lpstr>DOCHODY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Masztalerz</dc:creator>
  <cp:lastModifiedBy>Dorota Andrzejewska</cp:lastModifiedBy>
  <cp:lastPrinted>2018-11-13T06:48:33Z</cp:lastPrinted>
  <dcterms:created xsi:type="dcterms:W3CDTF">2017-11-02T10:09:20Z</dcterms:created>
  <dcterms:modified xsi:type="dcterms:W3CDTF">2018-11-13T06:50:36Z</dcterms:modified>
</cp:coreProperties>
</file>